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1531" documentId="120_S{118792C3-22EF-5104-A093-F22BFE3913F3}" xr6:coauthVersionLast="47" xr6:coauthVersionMax="47" xr10:uidLastSave="{9687F16D-EA2A-4E9B-A101-D2FD6008925F}"/>
  <bookViews>
    <workbookView xWindow="-60" yWindow="-60" windowWidth="15480" windowHeight="11640" firstSheet="4" activeTab="7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7" hidden="1">'CONTROLE - MAQUINISTAS'!$B$2:$K$1050</definedName>
    <definedName name="_xlnm._FilterDatabase" localSheetId="8" hidden="1">'CONTROLE D+1'!$A$2:$W$1050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218" i="1" l="1" a="1"/>
  <c r="N218" i="1"/>
  <c r="M218" i="1" a="1"/>
  <c r="M218" i="1"/>
  <c r="N215" i="1" a="1"/>
  <c r="N215" i="1" s="1"/>
  <c r="M215" i="1" a="1"/>
  <c r="M215" i="1" s="1"/>
  <c r="N214" i="1" a="1"/>
  <c r="N214" i="1" s="1"/>
  <c r="M214" i="1" a="1"/>
  <c r="M214" i="1" s="1"/>
  <c r="N213" i="1" a="1"/>
  <c r="N213" i="1" s="1"/>
  <c r="M213" i="1" a="1"/>
  <c r="M213" i="1" s="1"/>
  <c r="N211" i="1" a="1"/>
  <c r="N211" i="1" s="1"/>
  <c r="M211" i="1" a="1"/>
  <c r="M211" i="1" s="1"/>
  <c r="N210" i="1" a="1"/>
  <c r="N210" i="1" s="1"/>
  <c r="M210" i="1" a="1"/>
  <c r="M210" i="1" s="1"/>
  <c r="N209" i="1" a="1"/>
  <c r="N209" i="1" s="1"/>
  <c r="M209" i="1" a="1"/>
  <c r="M209" i="1" s="1"/>
  <c r="N206" i="1" a="1"/>
  <c r="N206" i="1" s="1"/>
  <c r="M206" i="1" a="1"/>
  <c r="M206" i="1" s="1"/>
  <c r="N205" i="1" a="1"/>
  <c r="N205" i="1" s="1"/>
  <c r="M205" i="1" a="1"/>
  <c r="M205" i="1" s="1"/>
  <c r="N204" i="1" a="1"/>
  <c r="N204" i="1" s="1"/>
  <c r="M204" i="1" a="1"/>
  <c r="M204" i="1" s="1"/>
  <c r="N203" i="1" a="1"/>
  <c r="N203" i="1" s="1"/>
  <c r="M203" i="1" a="1"/>
  <c r="M203" i="1" s="1"/>
  <c r="N202" i="1" a="1"/>
  <c r="N202" i="1" s="1"/>
  <c r="M202" i="1" a="1"/>
  <c r="M202" i="1" s="1"/>
  <c r="N198" i="1" a="1"/>
  <c r="N198" i="1" s="1"/>
  <c r="M198" i="1" a="1"/>
  <c r="M198" i="1" s="1"/>
  <c r="N195" i="1" a="1"/>
  <c r="N195" i="1" s="1"/>
  <c r="M195" i="1" a="1"/>
  <c r="M195" i="1" s="1"/>
  <c r="N190" i="1" a="1"/>
  <c r="N190" i="1"/>
  <c r="M190" i="1" a="1"/>
  <c r="M190" i="1"/>
  <c r="H190" i="1" a="1"/>
  <c r="H190" i="1"/>
  <c r="H186" i="1" a="1"/>
  <c r="H186" i="1"/>
  <c r="M186" i="1" a="1"/>
  <c r="M186" i="1"/>
  <c r="N186" i="1" a="1"/>
  <c r="N186" i="1"/>
  <c r="M187" i="1" a="1"/>
  <c r="M187" i="1"/>
  <c r="N185" i="1" a="1"/>
  <c r="N185" i="1"/>
  <c r="M185" i="1" a="1"/>
  <c r="M185" i="1"/>
  <c r="N184" i="1" a="1"/>
  <c r="N184" i="1"/>
  <c r="M184" i="1" a="1"/>
  <c r="M184" i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G170" i="1"/>
  <c r="M170" i="1" a="1"/>
  <c r="M170" i="1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R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R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R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R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R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R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R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R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R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R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R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R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R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R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R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R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R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R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R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R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R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R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R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R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R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R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R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R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R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R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R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R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R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R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R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R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R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R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R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R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R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R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R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R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R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R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R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R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R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R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R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R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R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R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R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R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R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R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R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R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R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R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R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R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R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R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R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R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R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R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R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R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R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R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R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R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R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R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R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R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R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R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R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R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R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R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R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R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R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R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R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R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R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G173" i="1"/>
  <c r="N163" i="1" a="1"/>
  <c r="N163" i="1" s="1"/>
  <c r="M163" i="1" a="1"/>
  <c r="M163" i="1" s="1"/>
  <c r="N161" i="1" a="1"/>
  <c r="N161" i="1" s="1"/>
  <c r="M161" i="1" a="1"/>
  <c r="M161" i="1" s="1"/>
  <c r="G161" i="1"/>
  <c r="M160" i="1" a="1"/>
  <c r="M160" i="1"/>
  <c r="N158" i="1" a="1"/>
  <c r="N158" i="1" s="1"/>
  <c r="M158" i="1" a="1"/>
  <c r="M158" i="1" s="1"/>
  <c r="H155" i="1" a="1"/>
  <c r="H155" i="1" s="1"/>
  <c r="M155" i="1" a="1"/>
  <c r="M155" i="1" s="1"/>
  <c r="N155" i="1" a="1"/>
  <c r="N155" i="1" s="1"/>
  <c r="L152" i="15" s="1"/>
  <c r="N152" i="1" a="1"/>
  <c r="N152" i="1" s="1"/>
  <c r="M152" i="1" a="1"/>
  <c r="M152" i="1" s="1"/>
  <c r="H152" i="1" a="1"/>
  <c r="H152" i="1" s="1"/>
  <c r="N150" i="1" a="1"/>
  <c r="N150" i="1" s="1"/>
  <c r="M150" i="1" a="1"/>
  <c r="M150" i="1" s="1"/>
  <c r="F147" i="12" s="1"/>
  <c r="N149" i="1" a="1"/>
  <c r="N149" i="1" s="1"/>
  <c r="M149" i="1" a="1"/>
  <c r="M149" i="1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/>
  <c r="T7" i="1" a="1"/>
  <c r="T7" i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/>
  <c r="BD7" i="1" a="1"/>
  <c r="BD7" i="1"/>
  <c r="BE7" i="1" a="1"/>
  <c r="BE7" i="1"/>
  <c r="BR7" i="1"/>
  <c r="BS7" i="1"/>
  <c r="BT7" i="1"/>
  <c r="A6" i="1"/>
  <c r="C6" i="1"/>
  <c r="G6" i="1"/>
  <c r="R6" i="1"/>
  <c r="S6" i="1" a="1"/>
  <c r="S6" i="1"/>
  <c r="T6" i="1" a="1"/>
  <c r="T6" i="1"/>
  <c r="U6" i="1" a="1"/>
  <c r="U6" i="1"/>
  <c r="AI6" i="1"/>
  <c r="AJ6" i="1"/>
  <c r="AK6" i="1"/>
  <c r="AL6" i="1"/>
  <c r="AM6" i="1"/>
  <c r="AN6" i="1"/>
  <c r="AO6" i="1"/>
  <c r="AP6" i="1"/>
  <c r="AQ6" i="1"/>
  <c r="BB6" i="1"/>
  <c r="BC6" i="1" a="1"/>
  <c r="BC6" i="1"/>
  <c r="BD6" i="1" a="1"/>
  <c r="BD6" i="1"/>
  <c r="BE6" i="1" a="1"/>
  <c r="BE6" i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/>
  <c r="AI769" i="1"/>
  <c r="AJ769" i="1"/>
  <c r="AK769" i="1"/>
  <c r="AL769" i="1"/>
  <c r="AM769" i="1"/>
  <c r="AN769" i="1"/>
  <c r="AO769" i="1"/>
  <c r="AP769" i="1"/>
  <c r="AQ769" i="1"/>
  <c r="BB769" i="1"/>
  <c r="BC769" i="1" a="1"/>
  <c r="BC769" i="1"/>
  <c r="BD769" i="1" a="1"/>
  <c r="BD769" i="1"/>
  <c r="BE769" i="1" a="1"/>
  <c r="BE769" i="1"/>
  <c r="BR769" i="1"/>
  <c r="BS769" i="1"/>
  <c r="BT9" i="1"/>
  <c r="A19" i="1"/>
  <c r="C19" i="1"/>
  <c r="G19" i="1"/>
  <c r="R19" i="1"/>
  <c r="S19" i="1" a="1"/>
  <c r="S19" i="1"/>
  <c r="T19" i="1" a="1"/>
  <c r="T19" i="1"/>
  <c r="U19" i="1" a="1"/>
  <c r="U19" i="1"/>
  <c r="AI19" i="1"/>
  <c r="AJ19" i="1"/>
  <c r="AK19" i="1"/>
  <c r="AL19" i="1"/>
  <c r="AM19" i="1"/>
  <c r="AN19" i="1"/>
  <c r="AO19" i="1"/>
  <c r="AP19" i="1"/>
  <c r="AQ19" i="1"/>
  <c r="BB19" i="1"/>
  <c r="BC19" i="1" a="1"/>
  <c r="BC19" i="1"/>
  <c r="BD19" i="1" a="1"/>
  <c r="BD19" i="1"/>
  <c r="BE19" i="1" a="1"/>
  <c r="BE19" i="1"/>
  <c r="BR19" i="1"/>
  <c r="BS19" i="1"/>
  <c r="BT10" i="1"/>
  <c r="A11" i="1"/>
  <c r="C11" i="1"/>
  <c r="G11" i="1"/>
  <c r="R11" i="1"/>
  <c r="S11" i="1" a="1"/>
  <c r="S11" i="1"/>
  <c r="T11" i="1" a="1"/>
  <c r="T11" i="1"/>
  <c r="U11" i="1" a="1"/>
  <c r="U11" i="1"/>
  <c r="AI11" i="1"/>
  <c r="AJ11" i="1"/>
  <c r="AK11" i="1"/>
  <c r="AL11" i="1"/>
  <c r="AM11" i="1"/>
  <c r="AN11" i="1"/>
  <c r="AO11" i="1"/>
  <c r="AP11" i="1"/>
  <c r="AQ11" i="1"/>
  <c r="BB11" i="1"/>
  <c r="BC11" i="1" a="1"/>
  <c r="BC11" i="1"/>
  <c r="BD11" i="1" a="1"/>
  <c r="BD11" i="1"/>
  <c r="BE11" i="1" a="1"/>
  <c r="BE11" i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/>
  <c r="AI774" i="1"/>
  <c r="AJ774" i="1"/>
  <c r="AK774" i="1"/>
  <c r="AL774" i="1"/>
  <c r="AM774" i="1"/>
  <c r="AN774" i="1"/>
  <c r="AO774" i="1"/>
  <c r="AP774" i="1"/>
  <c r="AQ774" i="1"/>
  <c r="BB774" i="1"/>
  <c r="BC774" i="1" a="1"/>
  <c r="BC774" i="1"/>
  <c r="BD774" i="1" a="1"/>
  <c r="BD774" i="1"/>
  <c r="BE774" i="1" a="1"/>
  <c r="BE774" i="1"/>
  <c r="BR774" i="1"/>
  <c r="BS774" i="1"/>
  <c r="BT12" i="1"/>
  <c r="A9" i="1"/>
  <c r="C9" i="1"/>
  <c r="G9" i="1"/>
  <c r="R9" i="1"/>
  <c r="S9" i="1" a="1"/>
  <c r="S9" i="1"/>
  <c r="T9" i="1" a="1"/>
  <c r="T9" i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/>
  <c r="AI10" i="1"/>
  <c r="AJ10" i="1"/>
  <c r="AK10" i="1"/>
  <c r="AL10" i="1"/>
  <c r="AM10" i="1"/>
  <c r="AN10" i="1"/>
  <c r="AO10" i="1"/>
  <c r="AP10" i="1"/>
  <c r="AQ10" i="1"/>
  <c r="BB10" i="1"/>
  <c r="BC10" i="1" a="1"/>
  <c r="BC10" i="1"/>
  <c r="BD10" i="1" a="1"/>
  <c r="BD10" i="1"/>
  <c r="BE10" i="1" a="1"/>
  <c r="BE10" i="1"/>
  <c r="BR10" i="1"/>
  <c r="BS10" i="1"/>
  <c r="BT14" i="1"/>
  <c r="A20" i="1"/>
  <c r="C20" i="1"/>
  <c r="G20" i="1"/>
  <c r="R20" i="1"/>
  <c r="S20" i="1" a="1"/>
  <c r="S20" i="1"/>
  <c r="T20" i="1" a="1"/>
  <c r="T20" i="1"/>
  <c r="U20" i="1" a="1"/>
  <c r="U20" i="1"/>
  <c r="AI20" i="1"/>
  <c r="AJ20" i="1"/>
  <c r="AK20" i="1"/>
  <c r="AL20" i="1"/>
  <c r="AM20" i="1"/>
  <c r="AN20" i="1"/>
  <c r="AO20" i="1"/>
  <c r="AP20" i="1"/>
  <c r="AQ20" i="1"/>
  <c r="BB20" i="1"/>
  <c r="BC20" i="1" a="1"/>
  <c r="BC20" i="1"/>
  <c r="BD20" i="1" a="1"/>
  <c r="BD20" i="1"/>
  <c r="BE20" i="1" a="1"/>
  <c r="BE20" i="1"/>
  <c r="BR20" i="1"/>
  <c r="BS20" i="1"/>
  <c r="BT15" i="1"/>
  <c r="A14" i="1"/>
  <c r="C14" i="1"/>
  <c r="G14" i="1"/>
  <c r="R14" i="1"/>
  <c r="S14" i="1" a="1"/>
  <c r="S14" i="1"/>
  <c r="T14" i="1" a="1"/>
  <c r="T14" i="1"/>
  <c r="U14" i="1" a="1"/>
  <c r="U14" i="1"/>
  <c r="AI14" i="1"/>
  <c r="AJ14" i="1"/>
  <c r="AK14" i="1"/>
  <c r="AL14" i="1"/>
  <c r="AM14" i="1"/>
  <c r="AN14" i="1"/>
  <c r="AO14" i="1"/>
  <c r="AP14" i="1"/>
  <c r="AQ14" i="1"/>
  <c r="BB14" i="1"/>
  <c r="BC14" i="1" a="1"/>
  <c r="BC14" i="1"/>
  <c r="BD14" i="1" a="1"/>
  <c r="BD14" i="1"/>
  <c r="BE14" i="1" a="1"/>
  <c r="BE14" i="1"/>
  <c r="BR14" i="1"/>
  <c r="BS14" i="1"/>
  <c r="BT16" i="1"/>
  <c r="A310" i="1"/>
  <c r="C310" i="1"/>
  <c r="G310" i="1"/>
  <c r="R310" i="1"/>
  <c r="R307" i="15" s="1"/>
  <c r="S310" i="1" a="1"/>
  <c r="S310" i="1"/>
  <c r="D307" i="15" s="1"/>
  <c r="T310" i="1" a="1"/>
  <c r="T310" i="1"/>
  <c r="E307" i="15" s="1"/>
  <c r="U310" i="1" a="1"/>
  <c r="U310" i="1"/>
  <c r="AI310" i="1"/>
  <c r="AJ310" i="1"/>
  <c r="AK310" i="1"/>
  <c r="AL310" i="1"/>
  <c r="AM310" i="1"/>
  <c r="AN310" i="1"/>
  <c r="AO310" i="1"/>
  <c r="AP310" i="1"/>
  <c r="AQ310" i="1"/>
  <c r="BB310" i="1"/>
  <c r="BC310" i="1" a="1"/>
  <c r="BC310" i="1"/>
  <c r="BD310" i="1" a="1"/>
  <c r="BD310" i="1"/>
  <c r="BE310" i="1" a="1"/>
  <c r="BE310" i="1"/>
  <c r="BR310" i="1"/>
  <c r="BS310" i="1"/>
  <c r="BT17" i="1"/>
  <c r="A1001" i="1"/>
  <c r="C1001" i="1"/>
  <c r="G1001" i="1"/>
  <c r="R1001" i="1"/>
  <c r="S1001" i="1" a="1"/>
  <c r="S1001" i="1"/>
  <c r="T1001" i="1" a="1"/>
  <c r="T1001" i="1"/>
  <c r="U1001" i="1" a="1"/>
  <c r="U1001" i="1"/>
  <c r="AI1001" i="1"/>
  <c r="AJ1001" i="1"/>
  <c r="AK1001" i="1"/>
  <c r="AL1001" i="1"/>
  <c r="AM1001" i="1"/>
  <c r="AN1001" i="1"/>
  <c r="AO1001" i="1"/>
  <c r="AP1001" i="1"/>
  <c r="AQ1001" i="1"/>
  <c r="BB1001" i="1"/>
  <c r="BC1001" i="1" a="1"/>
  <c r="BC1001" i="1"/>
  <c r="BD1001" i="1" a="1"/>
  <c r="BD1001" i="1"/>
  <c r="BE1001" i="1" a="1"/>
  <c r="BE1001" i="1"/>
  <c r="BR1001" i="1"/>
  <c r="BS1001" i="1"/>
  <c r="BT18" i="1"/>
  <c r="A21" i="1"/>
  <c r="C21" i="1"/>
  <c r="G21" i="1"/>
  <c r="R21" i="1"/>
  <c r="S21" i="1" a="1"/>
  <c r="S21" i="1"/>
  <c r="T21" i="1" a="1"/>
  <c r="T21" i="1"/>
  <c r="U21" i="1" a="1"/>
  <c r="U21" i="1"/>
  <c r="AI21" i="1"/>
  <c r="AJ21" i="1"/>
  <c r="AK21" i="1"/>
  <c r="AL21" i="1"/>
  <c r="AM21" i="1"/>
  <c r="AN21" i="1"/>
  <c r="AO21" i="1"/>
  <c r="AP21" i="1"/>
  <c r="AQ21" i="1"/>
  <c r="BB21" i="1"/>
  <c r="BC21" i="1" a="1"/>
  <c r="BC21" i="1"/>
  <c r="BD21" i="1" a="1"/>
  <c r="BD21" i="1"/>
  <c r="BE21" i="1" a="1"/>
  <c r="BE21" i="1"/>
  <c r="BR21" i="1"/>
  <c r="BS21" i="1"/>
  <c r="BT19" i="1"/>
  <c r="A22" i="1"/>
  <c r="C22" i="1"/>
  <c r="G22" i="1"/>
  <c r="R22" i="1"/>
  <c r="S22" i="1" a="1"/>
  <c r="S22" i="1"/>
  <c r="T22" i="1" a="1"/>
  <c r="T22" i="1"/>
  <c r="U22" i="1" a="1"/>
  <c r="U22" i="1"/>
  <c r="AI22" i="1"/>
  <c r="AJ22" i="1"/>
  <c r="AK22" i="1"/>
  <c r="AL22" i="1"/>
  <c r="AM22" i="1"/>
  <c r="AN22" i="1"/>
  <c r="AO22" i="1"/>
  <c r="AP22" i="1"/>
  <c r="AQ22" i="1"/>
  <c r="BB22" i="1"/>
  <c r="BC22" i="1" a="1"/>
  <c r="BC22" i="1"/>
  <c r="BD22" i="1" a="1"/>
  <c r="BD22" i="1"/>
  <c r="BE22" i="1" a="1"/>
  <c r="BE22" i="1"/>
  <c r="BR22" i="1"/>
  <c r="BS22" i="1"/>
  <c r="BT20" i="1"/>
  <c r="A34" i="1"/>
  <c r="C34" i="1"/>
  <c r="G34" i="1"/>
  <c r="R34" i="1"/>
  <c r="S34" i="1" a="1"/>
  <c r="S34" i="1"/>
  <c r="T34" i="1" a="1"/>
  <c r="T34" i="1"/>
  <c r="U34" i="1" a="1"/>
  <c r="U34" i="1"/>
  <c r="AI34" i="1"/>
  <c r="AJ34" i="1"/>
  <c r="AK34" i="1"/>
  <c r="AL34" i="1"/>
  <c r="AM34" i="1"/>
  <c r="AN34" i="1"/>
  <c r="AO34" i="1"/>
  <c r="AP34" i="1"/>
  <c r="AQ34" i="1"/>
  <c r="BB34" i="1"/>
  <c r="BC34" i="1" a="1"/>
  <c r="BC34" i="1"/>
  <c r="BD34" i="1" a="1"/>
  <c r="BD34" i="1"/>
  <c r="BE34" i="1" a="1"/>
  <c r="BE34" i="1"/>
  <c r="BR34" i="1"/>
  <c r="BS34" i="1"/>
  <c r="BT21" i="1"/>
  <c r="A23" i="1"/>
  <c r="C23" i="1"/>
  <c r="G23" i="1"/>
  <c r="R23" i="1"/>
  <c r="S23" i="1" a="1"/>
  <c r="S23" i="1"/>
  <c r="T23" i="1" a="1"/>
  <c r="T23" i="1"/>
  <c r="U23" i="1" a="1"/>
  <c r="U23" i="1"/>
  <c r="AI23" i="1"/>
  <c r="AJ23" i="1"/>
  <c r="AK23" i="1"/>
  <c r="AL23" i="1"/>
  <c r="AM23" i="1"/>
  <c r="AN23" i="1"/>
  <c r="AO23" i="1"/>
  <c r="AP23" i="1"/>
  <c r="AQ23" i="1"/>
  <c r="BB23" i="1"/>
  <c r="BC23" i="1" a="1"/>
  <c r="BC23" i="1"/>
  <c r="BD23" i="1" a="1"/>
  <c r="BD23" i="1"/>
  <c r="BE23" i="1" a="1"/>
  <c r="BE23" i="1"/>
  <c r="BR23" i="1"/>
  <c r="BS23" i="1"/>
  <c r="BT22" i="1"/>
  <c r="A24" i="1"/>
  <c r="C24" i="1"/>
  <c r="G24" i="1"/>
  <c r="R24" i="1"/>
  <c r="S24" i="1" a="1"/>
  <c r="S24" i="1"/>
  <c r="T24" i="1" a="1"/>
  <c r="T24" i="1"/>
  <c r="U24" i="1" a="1"/>
  <c r="U24" i="1"/>
  <c r="AI24" i="1"/>
  <c r="AJ24" i="1"/>
  <c r="AK24" i="1"/>
  <c r="AL24" i="1"/>
  <c r="AM24" i="1"/>
  <c r="AN24" i="1"/>
  <c r="AO24" i="1"/>
  <c r="AP24" i="1"/>
  <c r="AQ24" i="1"/>
  <c r="BB24" i="1"/>
  <c r="BC24" i="1" a="1"/>
  <c r="BC24" i="1"/>
  <c r="BD24" i="1" a="1"/>
  <c r="BD24" i="1"/>
  <c r="BE24" i="1" a="1"/>
  <c r="BE24" i="1"/>
  <c r="BR24" i="1"/>
  <c r="BS24" i="1"/>
  <c r="BT23" i="1"/>
  <c r="A25" i="1"/>
  <c r="C25" i="1"/>
  <c r="G25" i="1"/>
  <c r="R25" i="1"/>
  <c r="S25" i="1" a="1"/>
  <c r="S25" i="1"/>
  <c r="T25" i="1" a="1"/>
  <c r="T25" i="1"/>
  <c r="U25" i="1" a="1"/>
  <c r="U25" i="1"/>
  <c r="AI25" i="1"/>
  <c r="AJ25" i="1"/>
  <c r="AK25" i="1"/>
  <c r="AL25" i="1"/>
  <c r="AM25" i="1"/>
  <c r="AN25" i="1"/>
  <c r="AO25" i="1"/>
  <c r="AP25" i="1"/>
  <c r="AQ25" i="1"/>
  <c r="BB25" i="1"/>
  <c r="BC25" i="1" a="1"/>
  <c r="BC25" i="1"/>
  <c r="BD25" i="1" a="1"/>
  <c r="BD25" i="1"/>
  <c r="BE25" i="1" a="1"/>
  <c r="BE25" i="1"/>
  <c r="BR25" i="1"/>
  <c r="BS25" i="1"/>
  <c r="BT24" i="1"/>
  <c r="A26" i="1"/>
  <c r="C26" i="1"/>
  <c r="G26" i="1"/>
  <c r="R26" i="1"/>
  <c r="S26" i="1" a="1"/>
  <c r="S26" i="1"/>
  <c r="T26" i="1" a="1"/>
  <c r="T26" i="1"/>
  <c r="U26" i="1" a="1"/>
  <c r="U26" i="1"/>
  <c r="AI26" i="1"/>
  <c r="AJ26" i="1"/>
  <c r="AK26" i="1"/>
  <c r="AL26" i="1"/>
  <c r="AM26" i="1"/>
  <c r="AN26" i="1"/>
  <c r="AO26" i="1"/>
  <c r="AP26" i="1"/>
  <c r="AQ26" i="1"/>
  <c r="BB26" i="1"/>
  <c r="BC26" i="1" a="1"/>
  <c r="BC26" i="1"/>
  <c r="BD26" i="1" a="1"/>
  <c r="BD26" i="1"/>
  <c r="BE26" i="1" a="1"/>
  <c r="BE26" i="1"/>
  <c r="BR26" i="1"/>
  <c r="BS26" i="1"/>
  <c r="BT25" i="1"/>
  <c r="A27" i="1"/>
  <c r="C27" i="1"/>
  <c r="G27" i="1"/>
  <c r="R27" i="1"/>
  <c r="S27" i="1" a="1"/>
  <c r="S27" i="1"/>
  <c r="T27" i="1" a="1"/>
  <c r="T27" i="1"/>
  <c r="U27" i="1" a="1"/>
  <c r="U27" i="1"/>
  <c r="AI27" i="1"/>
  <c r="AJ27" i="1"/>
  <c r="AK27" i="1"/>
  <c r="AL27" i="1"/>
  <c r="AM27" i="1"/>
  <c r="AN27" i="1"/>
  <c r="AO27" i="1"/>
  <c r="AP27" i="1"/>
  <c r="AQ27" i="1"/>
  <c r="BB27" i="1"/>
  <c r="BC27" i="1" a="1"/>
  <c r="BC27" i="1"/>
  <c r="BD27" i="1" a="1"/>
  <c r="BD27" i="1"/>
  <c r="BE27" i="1" a="1"/>
  <c r="BE27" i="1"/>
  <c r="BR27" i="1"/>
  <c r="BS27" i="1"/>
  <c r="BT26" i="1"/>
  <c r="A28" i="1"/>
  <c r="C28" i="1"/>
  <c r="G28" i="1"/>
  <c r="R28" i="1"/>
  <c r="S28" i="1" a="1"/>
  <c r="S28" i="1"/>
  <c r="T28" i="1" a="1"/>
  <c r="T28" i="1"/>
  <c r="U28" i="1" a="1"/>
  <c r="U28" i="1"/>
  <c r="AI28" i="1"/>
  <c r="AJ28" i="1"/>
  <c r="AK28" i="1"/>
  <c r="AL28" i="1"/>
  <c r="AM28" i="1"/>
  <c r="AN28" i="1"/>
  <c r="AO28" i="1"/>
  <c r="AP28" i="1"/>
  <c r="AQ28" i="1"/>
  <c r="BB28" i="1"/>
  <c r="BC28" i="1" a="1"/>
  <c r="BC28" i="1"/>
  <c r="BD28" i="1" a="1"/>
  <c r="BD28" i="1"/>
  <c r="BE28" i="1" a="1"/>
  <c r="BE28" i="1"/>
  <c r="BR28" i="1"/>
  <c r="BS28" i="1"/>
  <c r="BT27" i="1"/>
  <c r="A29" i="1"/>
  <c r="C29" i="1"/>
  <c r="G29" i="1"/>
  <c r="R29" i="1"/>
  <c r="S29" i="1" a="1"/>
  <c r="S29" i="1"/>
  <c r="T29" i="1" a="1"/>
  <c r="T29" i="1"/>
  <c r="U29" i="1" a="1"/>
  <c r="U29" i="1"/>
  <c r="AI29" i="1"/>
  <c r="AJ29" i="1"/>
  <c r="AK29" i="1"/>
  <c r="AL29" i="1"/>
  <c r="AM29" i="1"/>
  <c r="AN29" i="1"/>
  <c r="AO29" i="1"/>
  <c r="AP29" i="1"/>
  <c r="AQ29" i="1"/>
  <c r="BB29" i="1"/>
  <c r="BC29" i="1" a="1"/>
  <c r="BC29" i="1"/>
  <c r="BD29" i="1" a="1"/>
  <c r="BD29" i="1"/>
  <c r="BE29" i="1" a="1"/>
  <c r="BE29" i="1"/>
  <c r="BR29" i="1"/>
  <c r="BS29" i="1"/>
  <c r="BT28" i="1"/>
  <c r="A30" i="1"/>
  <c r="C30" i="1"/>
  <c r="G30" i="1"/>
  <c r="R30" i="1"/>
  <c r="S30" i="1" a="1"/>
  <c r="S30" i="1"/>
  <c r="T30" i="1" a="1"/>
  <c r="T30" i="1"/>
  <c r="U30" i="1" a="1"/>
  <c r="U30" i="1"/>
  <c r="AI30" i="1"/>
  <c r="AJ30" i="1"/>
  <c r="AK30" i="1"/>
  <c r="AL30" i="1"/>
  <c r="AM30" i="1"/>
  <c r="AN30" i="1"/>
  <c r="AO30" i="1"/>
  <c r="AP30" i="1"/>
  <c r="AQ30" i="1"/>
  <c r="BB30" i="1"/>
  <c r="BC30" i="1" a="1"/>
  <c r="BC30" i="1"/>
  <c r="BD30" i="1" a="1"/>
  <c r="BD30" i="1"/>
  <c r="BE30" i="1" a="1"/>
  <c r="BE30" i="1"/>
  <c r="BR30" i="1"/>
  <c r="BS30" i="1"/>
  <c r="BT29" i="1"/>
  <c r="A793" i="1"/>
  <c r="C793" i="1"/>
  <c r="G793" i="1"/>
  <c r="R793" i="1"/>
  <c r="S793" i="1" a="1"/>
  <c r="S793" i="1"/>
  <c r="T793" i="1" a="1"/>
  <c r="T793" i="1"/>
  <c r="U793" i="1" a="1"/>
  <c r="U793" i="1"/>
  <c r="AI793" i="1"/>
  <c r="AJ793" i="1"/>
  <c r="AK793" i="1"/>
  <c r="AL793" i="1"/>
  <c r="AM793" i="1"/>
  <c r="AN793" i="1"/>
  <c r="AO793" i="1"/>
  <c r="AP793" i="1"/>
  <c r="AQ793" i="1"/>
  <c r="BB793" i="1"/>
  <c r="BC793" i="1" a="1"/>
  <c r="BC793" i="1"/>
  <c r="BD793" i="1" a="1"/>
  <c r="BD793" i="1"/>
  <c r="BE793" i="1" a="1"/>
  <c r="BE793" i="1"/>
  <c r="BR793" i="1"/>
  <c r="BS793" i="1"/>
  <c r="BT30" i="1"/>
  <c r="A31" i="1"/>
  <c r="C31" i="1"/>
  <c r="G31" i="1"/>
  <c r="R31" i="1"/>
  <c r="S31" i="1" a="1"/>
  <c r="S31" i="1"/>
  <c r="T31" i="1" a="1"/>
  <c r="T31" i="1"/>
  <c r="U31" i="1" a="1"/>
  <c r="U31" i="1"/>
  <c r="AI31" i="1"/>
  <c r="AJ31" i="1"/>
  <c r="AK31" i="1"/>
  <c r="AL31" i="1"/>
  <c r="AM31" i="1"/>
  <c r="AN31" i="1"/>
  <c r="AO31" i="1"/>
  <c r="AP31" i="1"/>
  <c r="AQ31" i="1"/>
  <c r="BB31" i="1"/>
  <c r="BC31" i="1" a="1"/>
  <c r="BC31" i="1"/>
  <c r="BD31" i="1" a="1"/>
  <c r="BD31" i="1"/>
  <c r="BE31" i="1" a="1"/>
  <c r="BE31" i="1"/>
  <c r="BR31" i="1"/>
  <c r="BS31" i="1"/>
  <c r="BT31" i="1"/>
  <c r="A18" i="1"/>
  <c r="C18" i="1"/>
  <c r="G18" i="1"/>
  <c r="R18" i="1"/>
  <c r="S18" i="1" a="1"/>
  <c r="S18" i="1"/>
  <c r="T18" i="1" a="1"/>
  <c r="T18" i="1"/>
  <c r="U18" i="1" a="1"/>
  <c r="U18" i="1"/>
  <c r="AI18" i="1"/>
  <c r="AJ18" i="1"/>
  <c r="AK18" i="1"/>
  <c r="AL18" i="1"/>
  <c r="AM18" i="1"/>
  <c r="AN18" i="1"/>
  <c r="AO18" i="1"/>
  <c r="AP18" i="1"/>
  <c r="AQ18" i="1"/>
  <c r="BB18" i="1"/>
  <c r="BC18" i="1" a="1"/>
  <c r="BC18" i="1"/>
  <c r="BD18" i="1" a="1"/>
  <c r="BD18" i="1"/>
  <c r="BE18" i="1" a="1"/>
  <c r="BE18" i="1"/>
  <c r="BR18" i="1"/>
  <c r="BS18" i="1"/>
  <c r="BT32" i="1"/>
  <c r="A16" i="1"/>
  <c r="C16" i="1"/>
  <c r="G16" i="1"/>
  <c r="R16" i="1"/>
  <c r="S16" i="1" a="1"/>
  <c r="S16" i="1"/>
  <c r="T16" i="1" a="1"/>
  <c r="T16" i="1"/>
  <c r="U16" i="1" a="1"/>
  <c r="U16" i="1"/>
  <c r="AI16" i="1"/>
  <c r="AJ16" i="1"/>
  <c r="AK16" i="1"/>
  <c r="AL16" i="1"/>
  <c r="AM16" i="1"/>
  <c r="AN16" i="1"/>
  <c r="AO16" i="1"/>
  <c r="AP16" i="1"/>
  <c r="AQ16" i="1"/>
  <c r="BB16" i="1"/>
  <c r="BC16" i="1" a="1"/>
  <c r="BC16" i="1"/>
  <c r="BD16" i="1" a="1"/>
  <c r="BD16" i="1"/>
  <c r="BE16" i="1" a="1"/>
  <c r="BE16" i="1"/>
  <c r="BR16" i="1"/>
  <c r="BS16" i="1"/>
  <c r="BT33" i="1"/>
  <c r="A32" i="1"/>
  <c r="C32" i="1"/>
  <c r="G32" i="1"/>
  <c r="R32" i="1"/>
  <c r="S32" i="1" a="1"/>
  <c r="S32" i="1"/>
  <c r="T32" i="1" a="1"/>
  <c r="T32" i="1"/>
  <c r="U32" i="1" a="1"/>
  <c r="U32" i="1"/>
  <c r="AI32" i="1"/>
  <c r="AJ32" i="1"/>
  <c r="AK32" i="1"/>
  <c r="AL32" i="1"/>
  <c r="AM32" i="1"/>
  <c r="AN32" i="1"/>
  <c r="AO32" i="1"/>
  <c r="AP32" i="1"/>
  <c r="AQ32" i="1"/>
  <c r="BB32" i="1"/>
  <c r="BC32" i="1" a="1"/>
  <c r="BC32" i="1"/>
  <c r="BD32" i="1" a="1"/>
  <c r="BD32" i="1"/>
  <c r="BE32" i="1" a="1"/>
  <c r="BE32" i="1"/>
  <c r="BR32" i="1"/>
  <c r="BS32" i="1"/>
  <c r="BT34" i="1"/>
  <c r="A33" i="1"/>
  <c r="C33" i="1"/>
  <c r="G33" i="1"/>
  <c r="R33" i="1"/>
  <c r="S33" i="1" a="1"/>
  <c r="S33" i="1"/>
  <c r="T33" i="1" a="1"/>
  <c r="T33" i="1"/>
  <c r="U33" i="1" a="1"/>
  <c r="U33" i="1"/>
  <c r="AI33" i="1"/>
  <c r="AJ33" i="1"/>
  <c r="AK33" i="1"/>
  <c r="AL33" i="1"/>
  <c r="AM33" i="1"/>
  <c r="AN33" i="1"/>
  <c r="AO33" i="1"/>
  <c r="AP33" i="1"/>
  <c r="AQ33" i="1"/>
  <c r="BB33" i="1"/>
  <c r="BC33" i="1" a="1"/>
  <c r="BC33" i="1"/>
  <c r="BD33" i="1" a="1"/>
  <c r="BD33" i="1"/>
  <c r="BE33" i="1" a="1"/>
  <c r="BE33" i="1"/>
  <c r="BR33" i="1"/>
  <c r="BS33" i="1"/>
  <c r="BT35" i="1"/>
  <c r="A12" i="1"/>
  <c r="C12" i="1"/>
  <c r="G12" i="1"/>
  <c r="R12" i="1"/>
  <c r="S12" i="1" a="1"/>
  <c r="S12" i="1"/>
  <c r="T12" i="1" a="1"/>
  <c r="T12" i="1"/>
  <c r="U12" i="1" a="1"/>
  <c r="U12" i="1"/>
  <c r="AI12" i="1"/>
  <c r="AJ12" i="1"/>
  <c r="AK12" i="1"/>
  <c r="AL12" i="1"/>
  <c r="AM12" i="1"/>
  <c r="AN12" i="1"/>
  <c r="AO12" i="1"/>
  <c r="AP12" i="1"/>
  <c r="AQ12" i="1"/>
  <c r="BB12" i="1"/>
  <c r="BC12" i="1" a="1"/>
  <c r="BC12" i="1"/>
  <c r="BD12" i="1" a="1"/>
  <c r="BD12" i="1"/>
  <c r="BE12" i="1" a="1"/>
  <c r="BE12" i="1"/>
  <c r="BR12" i="1"/>
  <c r="BS12" i="1"/>
  <c r="BT36" i="1"/>
  <c r="A13" i="1"/>
  <c r="C13" i="1"/>
  <c r="G13" i="1"/>
  <c r="R13" i="1"/>
  <c r="S13" i="1" a="1"/>
  <c r="S13" i="1"/>
  <c r="T13" i="1" a="1"/>
  <c r="T13" i="1"/>
  <c r="U13" i="1" a="1"/>
  <c r="U13" i="1"/>
  <c r="AI13" i="1"/>
  <c r="AJ13" i="1"/>
  <c r="AK13" i="1"/>
  <c r="AL13" i="1"/>
  <c r="AM13" i="1"/>
  <c r="AN13" i="1"/>
  <c r="AO13" i="1"/>
  <c r="AP13" i="1"/>
  <c r="AQ13" i="1"/>
  <c r="BB13" i="1"/>
  <c r="BC13" i="1" a="1"/>
  <c r="BC13" i="1"/>
  <c r="BD13" i="1" a="1"/>
  <c r="BD13" i="1"/>
  <c r="BE13" i="1" a="1"/>
  <c r="BE13" i="1"/>
  <c r="BR13" i="1"/>
  <c r="BS13" i="1"/>
  <c r="BT37" i="1"/>
  <c r="A15" i="1"/>
  <c r="C15" i="1"/>
  <c r="G15" i="1"/>
  <c r="R15" i="1"/>
  <c r="S15" i="1" a="1"/>
  <c r="S15" i="1"/>
  <c r="T15" i="1" a="1"/>
  <c r="T15" i="1"/>
  <c r="U15" i="1" a="1"/>
  <c r="U15" i="1"/>
  <c r="AI15" i="1"/>
  <c r="AJ15" i="1"/>
  <c r="AK15" i="1"/>
  <c r="AL15" i="1"/>
  <c r="AM15" i="1"/>
  <c r="AN15" i="1"/>
  <c r="AO15" i="1"/>
  <c r="AP15" i="1"/>
  <c r="AQ15" i="1"/>
  <c r="BB15" i="1"/>
  <c r="BC15" i="1" a="1"/>
  <c r="BC15" i="1"/>
  <c r="BD15" i="1" a="1"/>
  <c r="BD15" i="1"/>
  <c r="BE15" i="1" a="1"/>
  <c r="BE15" i="1"/>
  <c r="BR15" i="1"/>
  <c r="BS15" i="1"/>
  <c r="BT38" i="1"/>
  <c r="A17" i="1"/>
  <c r="C17" i="1"/>
  <c r="G17" i="1"/>
  <c r="R17" i="1"/>
  <c r="S17" i="1" a="1"/>
  <c r="S17" i="1"/>
  <c r="T17" i="1" a="1"/>
  <c r="T17" i="1"/>
  <c r="U17" i="1" a="1"/>
  <c r="U17" i="1"/>
  <c r="AI17" i="1"/>
  <c r="AJ17" i="1"/>
  <c r="AK17" i="1"/>
  <c r="AL17" i="1"/>
  <c r="AM17" i="1"/>
  <c r="AN17" i="1"/>
  <c r="AO17" i="1"/>
  <c r="AP17" i="1"/>
  <c r="AQ17" i="1"/>
  <c r="BB17" i="1"/>
  <c r="BC17" i="1" a="1"/>
  <c r="BC17" i="1"/>
  <c r="BD17" i="1" a="1"/>
  <c r="BD17" i="1"/>
  <c r="BE17" i="1" a="1"/>
  <c r="BE17" i="1"/>
  <c r="BR17" i="1"/>
  <c r="BS17" i="1"/>
  <c r="BT39" i="1"/>
  <c r="A65" i="1"/>
  <c r="C65" i="1"/>
  <c r="G65" i="1"/>
  <c r="M65" i="1" a="1"/>
  <c r="M65" i="1"/>
  <c r="F62" i="12" s="1"/>
  <c r="N65" i="1" a="1"/>
  <c r="N65" i="1"/>
  <c r="R65" i="1"/>
  <c r="S65" i="1" a="1"/>
  <c r="S65" i="1"/>
  <c r="T65" i="1" a="1"/>
  <c r="T65" i="1"/>
  <c r="U65" i="1" a="1"/>
  <c r="U65" i="1"/>
  <c r="AI65" i="1"/>
  <c r="AJ65" i="1"/>
  <c r="AK65" i="1"/>
  <c r="AL65" i="1"/>
  <c r="AM65" i="1"/>
  <c r="AN65" i="1"/>
  <c r="AO65" i="1"/>
  <c r="AP65" i="1"/>
  <c r="AQ65" i="1"/>
  <c r="BB65" i="1"/>
  <c r="BC65" i="1" a="1"/>
  <c r="BC65" i="1"/>
  <c r="BD65" i="1" a="1"/>
  <c r="BD65" i="1"/>
  <c r="BE65" i="1" a="1"/>
  <c r="BE65" i="1"/>
  <c r="BR65" i="1"/>
  <c r="BS65" i="1"/>
  <c r="BT40" i="1"/>
  <c r="A772" i="1"/>
  <c r="C772" i="1"/>
  <c r="G772" i="1"/>
  <c r="R772" i="1"/>
  <c r="S772" i="1" a="1"/>
  <c r="S772" i="1"/>
  <c r="T772" i="1" a="1"/>
  <c r="T772" i="1"/>
  <c r="U772" i="1" a="1"/>
  <c r="U772" i="1"/>
  <c r="AI772" i="1"/>
  <c r="AJ772" i="1"/>
  <c r="AK772" i="1"/>
  <c r="AL772" i="1"/>
  <c r="AM772" i="1"/>
  <c r="AN772" i="1"/>
  <c r="AO772" i="1"/>
  <c r="AP772" i="1"/>
  <c r="AQ772" i="1"/>
  <c r="BB772" i="1"/>
  <c r="BC772" i="1" a="1"/>
  <c r="BC772" i="1"/>
  <c r="BD772" i="1" a="1"/>
  <c r="BD772" i="1"/>
  <c r="BE772" i="1" a="1"/>
  <c r="BE772" i="1"/>
  <c r="BR772" i="1"/>
  <c r="BS772" i="1"/>
  <c r="BT41" i="1"/>
  <c r="A537" i="1"/>
  <c r="C537" i="1"/>
  <c r="G537" i="1"/>
  <c r="R537" i="1"/>
  <c r="S537" i="1" a="1"/>
  <c r="S537" i="1"/>
  <c r="T537" i="1" a="1"/>
  <c r="T537" i="1"/>
  <c r="U537" i="1" a="1"/>
  <c r="U537" i="1"/>
  <c r="AI537" i="1"/>
  <c r="AJ537" i="1"/>
  <c r="AK537" i="1"/>
  <c r="AL537" i="1"/>
  <c r="AM537" i="1"/>
  <c r="AN537" i="1"/>
  <c r="AO537" i="1"/>
  <c r="AP537" i="1"/>
  <c r="AQ537" i="1"/>
  <c r="BB537" i="1"/>
  <c r="BC537" i="1" a="1"/>
  <c r="BC537" i="1"/>
  <c r="BD537" i="1" a="1"/>
  <c r="BD537" i="1"/>
  <c r="BE537" i="1" a="1"/>
  <c r="BE537" i="1"/>
  <c r="BR537" i="1"/>
  <c r="BS537" i="1"/>
  <c r="BT42" i="1"/>
  <c r="A66" i="1"/>
  <c r="C66" i="1"/>
  <c r="G66" i="1"/>
  <c r="M66" i="1" a="1"/>
  <c r="M66" i="1"/>
  <c r="F63" i="12" s="1"/>
  <c r="N66" i="1" a="1"/>
  <c r="N66" i="1"/>
  <c r="R66" i="1"/>
  <c r="S66" i="1" a="1"/>
  <c r="S66" i="1"/>
  <c r="T66" i="1" a="1"/>
  <c r="T66" i="1"/>
  <c r="U66" i="1" a="1"/>
  <c r="U66" i="1"/>
  <c r="AI66" i="1"/>
  <c r="AJ66" i="1"/>
  <c r="AK66" i="1"/>
  <c r="AL66" i="1"/>
  <c r="AM66" i="1"/>
  <c r="AN66" i="1"/>
  <c r="AO66" i="1"/>
  <c r="AP66" i="1"/>
  <c r="AQ66" i="1"/>
  <c r="BB66" i="1"/>
  <c r="BC66" i="1" a="1"/>
  <c r="BC66" i="1"/>
  <c r="BD66" i="1" a="1"/>
  <c r="BD66" i="1"/>
  <c r="BE66" i="1" a="1"/>
  <c r="BE66" i="1"/>
  <c r="BR66" i="1"/>
  <c r="BS66" i="1"/>
  <c r="BT43" i="1"/>
  <c r="A61" i="1"/>
  <c r="C61" i="1"/>
  <c r="G61" i="1"/>
  <c r="R61" i="1"/>
  <c r="R9" i="15" s="1"/>
  <c r="S61" i="1" a="1"/>
  <c r="S61" i="1"/>
  <c r="T61" i="1" a="1"/>
  <c r="T61" i="1"/>
  <c r="U61" i="1" a="1"/>
  <c r="U61" i="1"/>
  <c r="AI61" i="1"/>
  <c r="AJ61" i="1"/>
  <c r="AK61" i="1"/>
  <c r="AL61" i="1"/>
  <c r="AM61" i="1"/>
  <c r="AN61" i="1"/>
  <c r="AO61" i="1"/>
  <c r="AP61" i="1"/>
  <c r="AQ61" i="1"/>
  <c r="BB61" i="1"/>
  <c r="BC61" i="1" a="1"/>
  <c r="BC61" i="1"/>
  <c r="BD61" i="1" a="1"/>
  <c r="BD61" i="1"/>
  <c r="BE61" i="1" a="1"/>
  <c r="BE61" i="1"/>
  <c r="BR61" i="1"/>
  <c r="BS61" i="1"/>
  <c r="BT44" i="1"/>
  <c r="A67" i="1"/>
  <c r="C67" i="1"/>
  <c r="G67" i="1"/>
  <c r="R67" i="1"/>
  <c r="S67" i="1" a="1"/>
  <c r="S67" i="1"/>
  <c r="T67" i="1" a="1"/>
  <c r="T67" i="1"/>
  <c r="U67" i="1" a="1"/>
  <c r="U67" i="1"/>
  <c r="AI67" i="1"/>
  <c r="BB67" i="1" s="1"/>
  <c r="AJ67" i="1"/>
  <c r="AK67" i="1"/>
  <c r="AL67" i="1"/>
  <c r="AM67" i="1"/>
  <c r="AN67" i="1"/>
  <c r="AO67" i="1"/>
  <c r="AP67" i="1"/>
  <c r="AQ67" i="1"/>
  <c r="BC67" i="1" a="1"/>
  <c r="BC67" i="1"/>
  <c r="BD67" i="1" a="1"/>
  <c r="BD67" i="1"/>
  <c r="BE67" i="1" a="1"/>
  <c r="BE67" i="1" s="1"/>
  <c r="BR67" i="1"/>
  <c r="BS67" i="1"/>
  <c r="BT45" i="1"/>
  <c r="A35" i="1"/>
  <c r="C35" i="1"/>
  <c r="G35" i="1"/>
  <c r="M35" i="1" a="1"/>
  <c r="M35" i="1"/>
  <c r="F32" i="12" s="1"/>
  <c r="N35" i="1" a="1"/>
  <c r="N35" i="1"/>
  <c r="R35" i="1"/>
  <c r="S35" i="1" a="1"/>
  <c r="S35" i="1" s="1"/>
  <c r="T35" i="1" a="1"/>
  <c r="T35" i="1" s="1"/>
  <c r="U35" i="1" a="1"/>
  <c r="U35" i="1"/>
  <c r="AI35" i="1"/>
  <c r="AJ35" i="1"/>
  <c r="AK35" i="1"/>
  <c r="AL35" i="1"/>
  <c r="AM35" i="1"/>
  <c r="AN35" i="1"/>
  <c r="AO35" i="1"/>
  <c r="AP35" i="1"/>
  <c r="AQ35" i="1"/>
  <c r="BB35" i="1"/>
  <c r="BC35" i="1" a="1"/>
  <c r="BC35" i="1" s="1"/>
  <c r="BD35" i="1" a="1"/>
  <c r="BD35" i="1" s="1"/>
  <c r="BE35" i="1" a="1"/>
  <c r="BE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AJ68" i="1"/>
  <c r="AK68" i="1"/>
  <c r="AL68" i="1"/>
  <c r="AO68" i="1"/>
  <c r="BB68" i="1"/>
  <c r="BD68" i="1" a="1"/>
  <c r="BD68" i="1" s="1"/>
  <c r="BE68" i="1" a="1"/>
  <c r="BE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BD58" i="1" s="1" a="1"/>
  <c r="BD58" i="1" s="1"/>
  <c r="AQ58" i="1"/>
  <c r="BR58" i="1"/>
  <c r="BS58" i="1"/>
  <c r="BT52" i="1"/>
  <c r="A69" i="1"/>
  <c r="C69" i="1"/>
  <c r="G69" i="1"/>
  <c r="R69" i="1"/>
  <c r="S69" i="1" a="1"/>
  <c r="S69" i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AJ38" i="1"/>
  <c r="AK38" i="1"/>
  <c r="AL38" i="1"/>
  <c r="AM38" i="1"/>
  <c r="AO38" i="1"/>
  <c r="BE38" i="1" s="1" a="1"/>
  <c r="BE38" i="1" s="1"/>
  <c r="AP38" i="1"/>
  <c r="AQ38" i="1"/>
  <c r="BB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R94" i="15" s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R88" i="15" s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R149" i="15" s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R156" i="15" s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F210" i="12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N223" i="1" a="1"/>
  <c r="N223" i="1" s="1"/>
  <c r="L220" i="15" s="1"/>
  <c r="R223" i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N224" i="1" a="1"/>
  <c r="N224" i="1" s="1"/>
  <c r="L221" i="15" s="1"/>
  <c r="R224" i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M226" i="1" a="1"/>
  <c r="M226" i="1" s="1"/>
  <c r="N226" i="1" a="1"/>
  <c r="N226" i="1" s="1"/>
  <c r="L223" i="15" s="1"/>
  <c r="R226" i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M227" i="1" a="1"/>
  <c r="M227" i="1" s="1"/>
  <c r="N227" i="1" a="1"/>
  <c r="N227" i="1" s="1"/>
  <c r="L224" i="15" s="1"/>
  <c r="R227" i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M228" i="1" a="1"/>
  <c r="M228" i="1" s="1"/>
  <c r="N228" i="1" a="1"/>
  <c r="N228" i="1" s="1"/>
  <c r="L225" i="15" s="1"/>
  <c r="R228" i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G229" i="1"/>
  <c r="M229" i="1" a="1"/>
  <c r="M229" i="1" s="1"/>
  <c r="N229" i="1" a="1"/>
  <c r="N229" i="1" s="1"/>
  <c r="L226" i="15" s="1"/>
  <c r="R229" i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M230" i="1" a="1"/>
  <c r="M230" i="1" s="1"/>
  <c r="N230" i="1" a="1"/>
  <c r="N230" i="1" s="1"/>
  <c r="L227" i="15" s="1"/>
  <c r="R230" i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G231" i="1"/>
  <c r="M231" i="1" a="1"/>
  <c r="M231" i="1" s="1"/>
  <c r="N231" i="1" a="1"/>
  <c r="N231" i="1" s="1"/>
  <c r="L228" i="15" s="1"/>
  <c r="R231" i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M232" i="1" a="1"/>
  <c r="M232" i="1" s="1"/>
  <c r="N232" i="1" a="1"/>
  <c r="N232" i="1" s="1"/>
  <c r="L229" i="15" s="1"/>
  <c r="R232" i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N234" i="1" a="1"/>
  <c r="N234" i="1" s="1"/>
  <c r="L231" i="15" s="1"/>
  <c r="R234" i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M235" i="1" a="1"/>
  <c r="M235" i="1" s="1"/>
  <c r="N235" i="1" a="1"/>
  <c r="N235" i="1" s="1"/>
  <c r="L232" i="15" s="1"/>
  <c r="R235" i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N236" i="1" a="1"/>
  <c r="N236" i="1" s="1"/>
  <c r="L233" i="15" s="1"/>
  <c r="R236" i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M237" i="1" a="1"/>
  <c r="M237" i="1" s="1"/>
  <c r="N237" i="1" a="1"/>
  <c r="N237" i="1" s="1"/>
  <c r="L234" i="15" s="1"/>
  <c r="R237" i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N238" i="1" a="1"/>
  <c r="N238" i="1" s="1"/>
  <c r="L235" i="15" s="1"/>
  <c r="R238" i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N240" i="1" a="1"/>
  <c r="N240" i="1" s="1"/>
  <c r="L237" i="15" s="1"/>
  <c r="R240" i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N241" i="1" a="1"/>
  <c r="N241" i="1" s="1"/>
  <c r="L238" i="15" s="1"/>
  <c r="R241" i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N242" i="1" a="1"/>
  <c r="N242" i="1" s="1"/>
  <c r="L239" i="15" s="1"/>
  <c r="R242" i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N244" i="1" a="1"/>
  <c r="N244" i="1" s="1"/>
  <c r="L241" i="15" s="1"/>
  <c r="R244" i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M245" i="1" a="1"/>
  <c r="M245" i="1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M247" i="1" a="1"/>
  <c r="M247" i="1" s="1"/>
  <c r="N247" i="1" a="1"/>
  <c r="N247" i="1" s="1"/>
  <c r="L244" i="15" s="1"/>
  <c r="R247" i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G248" i="1"/>
  <c r="M248" i="1" a="1"/>
  <c r="M248" i="1" s="1"/>
  <c r="N248" i="1" a="1"/>
  <c r="N248" i="1" s="1"/>
  <c r="L245" i="15" s="1"/>
  <c r="R248" i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G249" i="1"/>
  <c r="M249" i="1" a="1"/>
  <c r="M249" i="1" s="1"/>
  <c r="F246" i="12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G250" i="1"/>
  <c r="M250" i="1" a="1"/>
  <c r="M250" i="1" s="1"/>
  <c r="N250" i="1" a="1"/>
  <c r="N250" i="1" s="1"/>
  <c r="L247" i="15" s="1"/>
  <c r="R250" i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M251" i="1" a="1"/>
  <c r="M251" i="1" s="1"/>
  <c r="N251" i="1" a="1"/>
  <c r="N251" i="1" s="1"/>
  <c r="L248" i="15" s="1"/>
  <c r="R251" i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M253" i="1" a="1"/>
  <c r="M253" i="1" s="1"/>
  <c r="N253" i="1" a="1"/>
  <c r="N253" i="1" s="1"/>
  <c r="L250" i="15" s="1"/>
  <c r="R253" i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M254" i="1" a="1"/>
  <c r="M254" i="1" s="1"/>
  <c r="N254" i="1" a="1"/>
  <c r="N254" i="1" s="1"/>
  <c r="L251" i="15" s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G255" i="1"/>
  <c r="M255" i="1" a="1"/>
  <c r="M255" i="1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N256" i="1" a="1"/>
  <c r="N256" i="1" s="1"/>
  <c r="L253" i="15" s="1"/>
  <c r="R256" i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S257" i="1"/>
  <c r="BT264" i="1"/>
  <c r="A258" i="1"/>
  <c r="C258" i="1"/>
  <c r="G258" i="1"/>
  <c r="M258" i="1" a="1"/>
  <c r="M258" i="1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S258" i="1"/>
  <c r="BT265" i="1"/>
  <c r="A259" i="1"/>
  <c r="C259" i="1"/>
  <c r="G259" i="1"/>
  <c r="M259" i="1" a="1"/>
  <c r="M259" i="1" s="1"/>
  <c r="N259" i="1" a="1"/>
  <c r="N259" i="1" s="1"/>
  <c r="L256" i="15" s="1"/>
  <c r="R259" i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S259" i="1"/>
  <c r="BT266" i="1"/>
  <c r="A260" i="1"/>
  <c r="C260" i="1"/>
  <c r="G260" i="1"/>
  <c r="M260" i="1" a="1"/>
  <c r="M260" i="1" s="1"/>
  <c r="K257" i="15" s="1"/>
  <c r="N260" i="1" a="1"/>
  <c r="N260" i="1" s="1"/>
  <c r="L257" i="15" s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S260" i="1"/>
  <c r="BT267" i="1"/>
  <c r="A261" i="1"/>
  <c r="C261" i="1"/>
  <c r="G261" i="1"/>
  <c r="M261" i="1" a="1"/>
  <c r="M261" i="1" s="1"/>
  <c r="K258" i="15" s="1"/>
  <c r="N261" i="1" a="1"/>
  <c r="N261" i="1" s="1"/>
  <c r="L258" i="15" s="1"/>
  <c r="R261" i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S261" i="1"/>
  <c r="BT268" i="1"/>
  <c r="A262" i="1"/>
  <c r="C262" i="1"/>
  <c r="G262" i="1"/>
  <c r="M262" i="1" a="1"/>
  <c r="M262" i="1" s="1"/>
  <c r="K259" i="15" s="1"/>
  <c r="N262" i="1" a="1"/>
  <c r="N262" i="1" s="1"/>
  <c r="L259" i="15" s="1"/>
  <c r="R262" i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S262" i="1"/>
  <c r="BT269" i="1"/>
  <c r="A263" i="1"/>
  <c r="C263" i="1"/>
  <c r="G263" i="1"/>
  <c r="M263" i="1" a="1"/>
  <c r="M263" i="1" s="1"/>
  <c r="K260" i="15" s="1"/>
  <c r="N263" i="1" a="1"/>
  <c r="N263" i="1" s="1"/>
  <c r="L260" i="15" s="1"/>
  <c r="R263" i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S263" i="1"/>
  <c r="BT270" i="1"/>
  <c r="A264" i="1"/>
  <c r="C264" i="1"/>
  <c r="G264" i="1"/>
  <c r="M264" i="1" a="1"/>
  <c r="M264" i="1" s="1"/>
  <c r="K261" i="15" s="1"/>
  <c r="N264" i="1" a="1"/>
  <c r="N264" i="1" s="1"/>
  <c r="L261" i="15" s="1"/>
  <c r="R264" i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S264" i="1"/>
  <c r="BT271" i="1"/>
  <c r="A265" i="1"/>
  <c r="C265" i="1"/>
  <c r="G265" i="1"/>
  <c r="M265" i="1" a="1"/>
  <c r="M265" i="1" s="1"/>
  <c r="K262" i="15" s="1"/>
  <c r="N265" i="1" a="1"/>
  <c r="N265" i="1" s="1"/>
  <c r="L262" i="15" s="1"/>
  <c r="R265" i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S265" i="1"/>
  <c r="BT272" i="1"/>
  <c r="A266" i="1"/>
  <c r="C266" i="1"/>
  <c r="G266" i="1"/>
  <c r="M266" i="1" a="1"/>
  <c r="M266" i="1" s="1"/>
  <c r="K263" i="15" s="1"/>
  <c r="N266" i="1" a="1"/>
  <c r="N266" i="1" s="1"/>
  <c r="L263" i="15" s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S266" i="1"/>
  <c r="BT273" i="1"/>
  <c r="A267" i="1"/>
  <c r="C267" i="1"/>
  <c r="G267" i="1"/>
  <c r="M267" i="1" a="1"/>
  <c r="M267" i="1" s="1"/>
  <c r="K264" i="15" s="1"/>
  <c r="N267" i="1" a="1"/>
  <c r="N267" i="1" s="1"/>
  <c r="L264" i="15" s="1"/>
  <c r="R267" i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S267" i="1"/>
  <c r="BT274" i="1"/>
  <c r="A268" i="1"/>
  <c r="C268" i="1"/>
  <c r="G268" i="1"/>
  <c r="M268" i="1" a="1"/>
  <c r="M268" i="1" s="1"/>
  <c r="K265" i="15" s="1"/>
  <c r="N268" i="1" a="1"/>
  <c r="N268" i="1" s="1"/>
  <c r="L265" i="15" s="1"/>
  <c r="R268" i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S268" i="1"/>
  <c r="BT275" i="1"/>
  <c r="A269" i="1"/>
  <c r="C269" i="1"/>
  <c r="G269" i="1"/>
  <c r="M269" i="1" a="1"/>
  <c r="M269" i="1" s="1"/>
  <c r="K266" i="15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S269" i="1"/>
  <c r="BT276" i="1"/>
  <c r="A270" i="1"/>
  <c r="C270" i="1"/>
  <c r="G270" i="1"/>
  <c r="M270" i="1" a="1"/>
  <c r="M270" i="1" s="1"/>
  <c r="K267" i="15" s="1"/>
  <c r="N270" i="1" a="1"/>
  <c r="N270" i="1" s="1"/>
  <c r="L267" i="15" s="1"/>
  <c r="R270" i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S270" i="1"/>
  <c r="BT277" i="1"/>
  <c r="A271" i="1"/>
  <c r="C271" i="1"/>
  <c r="G271" i="1"/>
  <c r="M271" i="1" a="1"/>
  <c r="M271" i="1" s="1"/>
  <c r="K268" i="15" s="1"/>
  <c r="N271" i="1" a="1"/>
  <c r="N271" i="1" s="1"/>
  <c r="L268" i="15" s="1"/>
  <c r="R271" i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S271" i="1"/>
  <c r="BT278" i="1"/>
  <c r="A272" i="1"/>
  <c r="C272" i="1"/>
  <c r="G272" i="1"/>
  <c r="M272" i="1" a="1"/>
  <c r="M272" i="1" s="1"/>
  <c r="K269" i="15" s="1"/>
  <c r="N272" i="1" a="1"/>
  <c r="N272" i="1" s="1"/>
  <c r="L269" i="15" s="1"/>
  <c r="R272" i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S272" i="1"/>
  <c r="BT279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S273" i="1"/>
  <c r="BT280" i="1"/>
  <c r="A274" i="1"/>
  <c r="C274" i="1"/>
  <c r="G274" i="1"/>
  <c r="M274" i="1" a="1"/>
  <c r="M274" i="1" s="1"/>
  <c r="K271" i="15" s="1"/>
  <c r="N274" i="1" a="1"/>
  <c r="N274" i="1" s="1"/>
  <c r="L271" i="15" s="1"/>
  <c r="R274" i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S274" i="1"/>
  <c r="BT281" i="1"/>
  <c r="A275" i="1"/>
  <c r="C275" i="1"/>
  <c r="G275" i="1"/>
  <c r="M275" i="1" a="1"/>
  <c r="M275" i="1" s="1"/>
  <c r="K272" i="15" s="1"/>
  <c r="N275" i="1" a="1"/>
  <c r="N275" i="1" s="1"/>
  <c r="L272" i="15" s="1"/>
  <c r="R275" i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S275" i="1"/>
  <c r="BT282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AL276" i="1"/>
  <c r="AO276" i="1"/>
  <c r="AP276" i="1"/>
  <c r="AQ276" i="1"/>
  <c r="BR276" i="1"/>
  <c r="BS276" i="1"/>
  <c r="BT283" i="1"/>
  <c r="A277" i="1"/>
  <c r="C277" i="1"/>
  <c r="G277" i="1"/>
  <c r="M277" i="1" a="1"/>
  <c r="M277" i="1" s="1"/>
  <c r="K274" i="15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S277" i="1"/>
  <c r="BT284" i="1"/>
  <c r="A278" i="1"/>
  <c r="C278" i="1"/>
  <c r="G278" i="1"/>
  <c r="M278" i="1" a="1"/>
  <c r="M278" i="1" s="1"/>
  <c r="K275" i="15" s="1"/>
  <c r="N278" i="1" a="1"/>
  <c r="N278" i="1" s="1"/>
  <c r="L275" i="15" s="1"/>
  <c r="R278" i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S278" i="1"/>
  <c r="BT285" i="1"/>
  <c r="A279" i="1"/>
  <c r="C279" i="1"/>
  <c r="G279" i="1"/>
  <c r="M279" i="1" a="1"/>
  <c r="M279" i="1" s="1"/>
  <c r="K276" i="15" s="1"/>
  <c r="N279" i="1" a="1"/>
  <c r="N279" i="1" s="1"/>
  <c r="L276" i="15" s="1"/>
  <c r="R279" i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S279" i="1"/>
  <c r="BT286" i="1"/>
  <c r="A280" i="1"/>
  <c r="C280" i="1"/>
  <c r="G280" i="1"/>
  <c r="M280" i="1" a="1"/>
  <c r="M280" i="1" s="1"/>
  <c r="K277" i="15" s="1"/>
  <c r="N280" i="1" a="1"/>
  <c r="N280" i="1" s="1"/>
  <c r="L277" i="15" s="1"/>
  <c r="R280" i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S280" i="1"/>
  <c r="BT287" i="1"/>
  <c r="A281" i="1"/>
  <c r="C281" i="1"/>
  <c r="G281" i="1"/>
  <c r="M281" i="1" a="1"/>
  <c r="M281" i="1" s="1"/>
  <c r="K278" i="15" s="1"/>
  <c r="N281" i="1" a="1"/>
  <c r="N281" i="1" s="1"/>
  <c r="L278" i="15" s="1"/>
  <c r="R281" i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S281" i="1"/>
  <c r="BT288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S282" i="1"/>
  <c r="BT289" i="1"/>
  <c r="A283" i="1"/>
  <c r="C283" i="1"/>
  <c r="G283" i="1"/>
  <c r="M283" i="1" a="1"/>
  <c r="M283" i="1" s="1"/>
  <c r="K280" i="15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S283" i="1"/>
  <c r="BT290" i="1"/>
  <c r="A284" i="1"/>
  <c r="C284" i="1"/>
  <c r="G284" i="1"/>
  <c r="M284" i="1" a="1"/>
  <c r="M284" i="1" s="1"/>
  <c r="K281" i="15" s="1"/>
  <c r="N284" i="1" a="1"/>
  <c r="N284" i="1" s="1"/>
  <c r="L281" i="15" s="1"/>
  <c r="R284" i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AL284" i="1"/>
  <c r="AO284" i="1"/>
  <c r="AP284" i="1"/>
  <c r="AQ284" i="1"/>
  <c r="BR284" i="1"/>
  <c r="BS284" i="1"/>
  <c r="BT291" i="1"/>
  <c r="A285" i="1"/>
  <c r="C285" i="1"/>
  <c r="G285" i="1"/>
  <c r="M285" i="1" a="1"/>
  <c r="M285" i="1" s="1"/>
  <c r="K282" i="15" s="1"/>
  <c r="N285" i="1" a="1"/>
  <c r="N285" i="1" s="1"/>
  <c r="L282" i="15" s="1"/>
  <c r="R285" i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AL285" i="1"/>
  <c r="AO285" i="1"/>
  <c r="AP285" i="1"/>
  <c r="AQ285" i="1"/>
  <c r="BR285" i="1"/>
  <c r="BS285" i="1"/>
  <c r="BT292" i="1"/>
  <c r="A286" i="1"/>
  <c r="C286" i="1"/>
  <c r="G286" i="1"/>
  <c r="M286" i="1" a="1"/>
  <c r="M286" i="1" s="1"/>
  <c r="K283" i="15" s="1"/>
  <c r="N286" i="1" a="1"/>
  <c r="N286" i="1" s="1"/>
  <c r="L283" i="15" s="1"/>
  <c r="R286" i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AL286" i="1"/>
  <c r="AO286" i="1"/>
  <c r="AP286" i="1"/>
  <c r="AQ286" i="1"/>
  <c r="BR286" i="1"/>
  <c r="BS286" i="1"/>
  <c r="BT293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S287" i="1"/>
  <c r="BT294" i="1"/>
  <c r="A288" i="1"/>
  <c r="C288" i="1"/>
  <c r="G288" i="1"/>
  <c r="M288" i="1" a="1"/>
  <c r="M288" i="1" s="1"/>
  <c r="K285" i="15" s="1"/>
  <c r="N288" i="1" a="1"/>
  <c r="N288" i="1" s="1"/>
  <c r="L285" i="15" s="1"/>
  <c r="R288" i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S288" i="1"/>
  <c r="BT295" i="1"/>
  <c r="A289" i="1"/>
  <c r="C289" i="1"/>
  <c r="G289" i="1"/>
  <c r="M289" i="1" a="1"/>
  <c r="M289" i="1" s="1"/>
  <c r="K286" i="15" s="1"/>
  <c r="N289" i="1" a="1"/>
  <c r="N289" i="1" s="1"/>
  <c r="L286" i="15" s="1"/>
  <c r="R289" i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S289" i="1"/>
  <c r="BT296" i="1"/>
  <c r="A290" i="1"/>
  <c r="C290" i="1"/>
  <c r="G290" i="1"/>
  <c r="M290" i="1" a="1"/>
  <c r="M290" i="1" s="1"/>
  <c r="K287" i="15" s="1"/>
  <c r="N290" i="1" a="1"/>
  <c r="N290" i="1" s="1"/>
  <c r="L287" i="15" s="1"/>
  <c r="R290" i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S290" i="1"/>
  <c r="BT297" i="1"/>
  <c r="A291" i="1"/>
  <c r="C291" i="1"/>
  <c r="G291" i="1"/>
  <c r="M291" i="1" a="1"/>
  <c r="M291" i="1" s="1"/>
  <c r="K288" i="15" s="1"/>
  <c r="N291" i="1" a="1"/>
  <c r="N291" i="1" s="1"/>
  <c r="L288" i="15" s="1"/>
  <c r="R291" i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S291" i="1"/>
  <c r="BT298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S292" i="1"/>
  <c r="BT299" i="1"/>
  <c r="A293" i="1"/>
  <c r="C293" i="1"/>
  <c r="G293" i="1"/>
  <c r="M293" i="1" a="1"/>
  <c r="M293" i="1" s="1"/>
  <c r="K290" i="15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S293" i="1"/>
  <c r="BT300" i="1"/>
  <c r="A294" i="1"/>
  <c r="C294" i="1"/>
  <c r="G294" i="1"/>
  <c r="M294" i="1" a="1"/>
  <c r="M294" i="1" s="1"/>
  <c r="K291" i="15" s="1"/>
  <c r="N294" i="1" a="1"/>
  <c r="N294" i="1" s="1"/>
  <c r="L291" i="15" s="1"/>
  <c r="R294" i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G295" i="1"/>
  <c r="M295" i="1" a="1"/>
  <c r="M295" i="1" s="1"/>
  <c r="K292" i="15" s="1"/>
  <c r="N295" i="1" a="1"/>
  <c r="N295" i="1" s="1"/>
  <c r="L292" i="15" s="1"/>
  <c r="R295" i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G296" i="1"/>
  <c r="M296" i="1" a="1"/>
  <c r="M296" i="1" s="1"/>
  <c r="K293" i="15" s="1"/>
  <c r="N296" i="1" a="1"/>
  <c r="N296" i="1" s="1"/>
  <c r="L293" i="15" s="1"/>
  <c r="R296" i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M297" i="1" a="1"/>
  <c r="M297" i="1" s="1"/>
  <c r="K294" i="15" s="1"/>
  <c r="N297" i="1" a="1"/>
  <c r="N297" i="1" s="1"/>
  <c r="L294" i="15" s="1"/>
  <c r="R297" i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M298" i="1" a="1"/>
  <c r="M298" i="1" s="1"/>
  <c r="K295" i="15" s="1"/>
  <c r="N298" i="1" a="1"/>
  <c r="N298" i="1" s="1"/>
  <c r="L295" i="15" s="1"/>
  <c r="R298" i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M299" i="1" a="1"/>
  <c r="M299" i="1" s="1"/>
  <c r="K296" i="15" s="1"/>
  <c r="N299" i="1" a="1"/>
  <c r="N299" i="1" s="1"/>
  <c r="L296" i="15" s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M300" i="1" a="1"/>
  <c r="M300" i="1" s="1"/>
  <c r="K297" i="15" s="1"/>
  <c r="N300" i="1" a="1"/>
  <c r="N300" i="1" s="1"/>
  <c r="L297" i="15" s="1"/>
  <c r="R300" i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M301" i="1" a="1"/>
  <c r="M301" i="1" s="1"/>
  <c r="K298" i="15" s="1"/>
  <c r="N301" i="1" a="1"/>
  <c r="N301" i="1" s="1"/>
  <c r="L298" i="15" s="1"/>
  <c r="R301" i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M302" i="1" a="1"/>
  <c r="M302" i="1" s="1"/>
  <c r="K299" i="15" s="1"/>
  <c r="N302" i="1" a="1"/>
  <c r="N302" i="1" s="1"/>
  <c r="L299" i="15" s="1"/>
  <c r="R302" i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G304" i="1"/>
  <c r="M304" i="1" a="1"/>
  <c r="M304" i="1" s="1"/>
  <c r="K301" i="15" s="1"/>
  <c r="N304" i="1" a="1"/>
  <c r="N304" i="1" s="1"/>
  <c r="L301" i="15" s="1"/>
  <c r="R304" i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G305" i="1"/>
  <c r="M305" i="1" a="1"/>
  <c r="M305" i="1" s="1"/>
  <c r="K302" i="15" s="1"/>
  <c r="N305" i="1" a="1"/>
  <c r="N305" i="1" s="1"/>
  <c r="L302" i="15" s="1"/>
  <c r="R305" i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G306" i="1"/>
  <c r="M306" i="1" a="1"/>
  <c r="M306" i="1" s="1"/>
  <c r="K303" i="15" s="1"/>
  <c r="N306" i="1" a="1"/>
  <c r="N306" i="1" s="1"/>
  <c r="L303" i="15" s="1"/>
  <c r="R306" i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M308" i="1" a="1"/>
  <c r="M308" i="1" s="1"/>
  <c r="K305" i="15" s="1"/>
  <c r="N308" i="1" a="1"/>
  <c r="N308" i="1" s="1"/>
  <c r="L305" i="15" s="1"/>
  <c r="R308" i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M309" i="1" a="1"/>
  <c r="M309" i="1" s="1"/>
  <c r="K306" i="15" s="1"/>
  <c r="N309" i="1" a="1"/>
  <c r="N309" i="1" s="1"/>
  <c r="L306" i="15" s="1"/>
  <c r="R309" i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G311" i="1"/>
  <c r="M311" i="1" a="1"/>
  <c r="M311" i="1" s="1"/>
  <c r="K308" i="15" s="1"/>
  <c r="N311" i="1" a="1"/>
  <c r="N311" i="1" s="1"/>
  <c r="L308" i="15" s="1"/>
  <c r="R311" i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G313" i="1"/>
  <c r="M313" i="1" a="1"/>
  <c r="M313" i="1" s="1"/>
  <c r="K310" i="15" s="1"/>
  <c r="N313" i="1" a="1"/>
  <c r="N313" i="1" s="1"/>
  <c r="L310" i="15" s="1"/>
  <c r="R313" i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G314" i="1"/>
  <c r="M314" i="1" a="1"/>
  <c r="M314" i="1" s="1"/>
  <c r="K311" i="15" s="1"/>
  <c r="N314" i="1" a="1"/>
  <c r="N314" i="1" s="1"/>
  <c r="L311" i="15" s="1"/>
  <c r="R314" i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G315" i="1"/>
  <c r="M315" i="1" a="1"/>
  <c r="M315" i="1" s="1"/>
  <c r="K312" i="15" s="1"/>
  <c r="N315" i="1" a="1"/>
  <c r="N315" i="1" s="1"/>
  <c r="L312" i="15" s="1"/>
  <c r="R315" i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G316" i="1"/>
  <c r="M316" i="1" a="1"/>
  <c r="M316" i="1" s="1"/>
  <c r="K313" i="15" s="1"/>
  <c r="N316" i="1" a="1"/>
  <c r="N316" i="1" s="1"/>
  <c r="L313" i="15" s="1"/>
  <c r="R316" i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G319" i="1"/>
  <c r="M319" i="1" a="1"/>
  <c r="M319" i="1" s="1"/>
  <c r="K316" i="15" s="1"/>
  <c r="N319" i="1" a="1"/>
  <c r="N319" i="1" s="1"/>
  <c r="L316" i="15" s="1"/>
  <c r="R319" i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R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R325" i="1"/>
  <c r="BS325" i="1"/>
  <c r="BT331" i="1"/>
  <c r="A326" i="1"/>
  <c r="C326" i="1"/>
  <c r="G326" i="1"/>
  <c r="M326" i="1" a="1"/>
  <c r="M326" i="1" s="1"/>
  <c r="K323" i="15" s="1"/>
  <c r="N326" i="1" a="1"/>
  <c r="N326" i="1" s="1"/>
  <c r="L323" i="15" s="1"/>
  <c r="R326" i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M327" i="1" a="1"/>
  <c r="M327" i="1" s="1"/>
  <c r="K324" i="15" s="1"/>
  <c r="N327" i="1" a="1"/>
  <c r="N327" i="1" s="1"/>
  <c r="L324" i="15" s="1"/>
  <c r="R327" i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M328" i="1" a="1"/>
  <c r="M328" i="1" s="1"/>
  <c r="K325" i="15" s="1"/>
  <c r="N328" i="1" a="1"/>
  <c r="N328" i="1" s="1"/>
  <c r="L325" i="15" s="1"/>
  <c r="R328" i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M331" i="1" a="1"/>
  <c r="M331" i="1" s="1"/>
  <c r="K328" i="15" s="1"/>
  <c r="N331" i="1" a="1"/>
  <c r="N331" i="1" s="1"/>
  <c r="L328" i="15" s="1"/>
  <c r="R331" i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G332" i="1"/>
  <c r="M332" i="1" a="1"/>
  <c r="M332" i="1" s="1"/>
  <c r="K329" i="15" s="1"/>
  <c r="N332" i="1" a="1"/>
  <c r="N332" i="1" s="1"/>
  <c r="L329" i="15" s="1"/>
  <c r="R332" i="1"/>
  <c r="S332" i="1" a="1"/>
  <c r="S332" i="1" s="1"/>
  <c r="D329" i="15" s="1"/>
  <c r="T332" i="1" a="1"/>
  <c r="T332" i="1" s="1"/>
  <c r="E329" i="15" s="1"/>
  <c r="U332" i="1" a="1"/>
  <c r="U332" i="1" s="1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M333" i="1" a="1"/>
  <c r="M333" i="1" s="1"/>
  <c r="K330" i="15" s="1"/>
  <c r="N333" i="1" a="1"/>
  <c r="N333" i="1" s="1"/>
  <c r="L330" i="15" s="1"/>
  <c r="R333" i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M334" i="1" a="1"/>
  <c r="M334" i="1" s="1"/>
  <c r="K331" i="15" s="1"/>
  <c r="N334" i="1" a="1"/>
  <c r="N334" i="1" s="1"/>
  <c r="L331" i="15" s="1"/>
  <c r="R334" i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M335" i="1" a="1"/>
  <c r="M335" i="1" s="1"/>
  <c r="K332" i="15" s="1"/>
  <c r="N335" i="1" a="1"/>
  <c r="N335" i="1" s="1"/>
  <c r="L332" i="15" s="1"/>
  <c r="R335" i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M336" i="1" a="1"/>
  <c r="M336" i="1" s="1"/>
  <c r="K333" i="15" s="1"/>
  <c r="N336" i="1" a="1"/>
  <c r="N336" i="1" s="1"/>
  <c r="L333" i="15" s="1"/>
  <c r="R336" i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G338" i="1"/>
  <c r="M338" i="1" a="1"/>
  <c r="M338" i="1" s="1"/>
  <c r="K335" i="15" s="1"/>
  <c r="N338" i="1" a="1"/>
  <c r="N338" i="1" s="1"/>
  <c r="L335" i="15" s="1"/>
  <c r="R338" i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M339" i="1" a="1"/>
  <c r="M339" i="1" s="1"/>
  <c r="K336" i="15" s="1"/>
  <c r="N339" i="1" a="1"/>
  <c r="N339" i="1" s="1"/>
  <c r="L336" i="15" s="1"/>
  <c r="R339" i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G343" i="1"/>
  <c r="M343" i="1" a="1"/>
  <c r="M343" i="1" s="1"/>
  <c r="K340" i="15" s="1"/>
  <c r="N343" i="1" a="1"/>
  <c r="N343" i="1" s="1"/>
  <c r="L340" i="15" s="1"/>
  <c r="R343" i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M344" i="1" a="1"/>
  <c r="M344" i="1" s="1"/>
  <c r="K341" i="15" s="1"/>
  <c r="N344" i="1" a="1"/>
  <c r="N344" i="1" s="1"/>
  <c r="L341" i="15" s="1"/>
  <c r="R344" i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M346" i="1" a="1"/>
  <c r="M346" i="1" s="1"/>
  <c r="K343" i="15" s="1"/>
  <c r="N346" i="1" a="1"/>
  <c r="N346" i="1" s="1"/>
  <c r="L343" i="15" s="1"/>
  <c r="R346" i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C347" i="1"/>
  <c r="G347" i="1"/>
  <c r="M347" i="1" a="1"/>
  <c r="M347" i="1" s="1"/>
  <c r="K344" i="15" s="1"/>
  <c r="N347" i="1" a="1"/>
  <c r="N347" i="1" s="1"/>
  <c r="L344" i="15" s="1"/>
  <c r="R347" i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M349" i="1" a="1"/>
  <c r="M349" i="1" s="1"/>
  <c r="K346" i="15" s="1"/>
  <c r="N349" i="1" a="1"/>
  <c r="N349" i="1" s="1"/>
  <c r="L346" i="15" s="1"/>
  <c r="R349" i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M350" i="1" a="1"/>
  <c r="M350" i="1" s="1"/>
  <c r="K347" i="15" s="1"/>
  <c r="N350" i="1" a="1"/>
  <c r="N350" i="1" s="1"/>
  <c r="L347" i="15" s="1"/>
  <c r="R350" i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M352" i="1" a="1"/>
  <c r="M352" i="1" s="1"/>
  <c r="K349" i="15" s="1"/>
  <c r="N352" i="1" a="1"/>
  <c r="N352" i="1" s="1"/>
  <c r="L349" i="15" s="1"/>
  <c r="R352" i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M353" i="1" a="1"/>
  <c r="M353" i="1" s="1"/>
  <c r="K350" i="15" s="1"/>
  <c r="N353" i="1" a="1"/>
  <c r="N353" i="1" s="1"/>
  <c r="L350" i="15" s="1"/>
  <c r="R353" i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AL353" i="1"/>
  <c r="AN353" i="1"/>
  <c r="AO353" i="1"/>
  <c r="AP353" i="1"/>
  <c r="AQ353" i="1"/>
  <c r="BR353" i="1"/>
  <c r="BS353" i="1"/>
  <c r="BT359" i="1"/>
  <c r="A354" i="1"/>
  <c r="C354" i="1"/>
  <c r="G354" i="1"/>
  <c r="M354" i="1" a="1"/>
  <c r="M354" i="1" s="1"/>
  <c r="K351" i="15" s="1"/>
  <c r="N354" i="1" a="1"/>
  <c r="N354" i="1" s="1"/>
  <c r="L351" i="15" s="1"/>
  <c r="R354" i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M355" i="1" a="1"/>
  <c r="M355" i="1" s="1"/>
  <c r="K352" i="15" s="1"/>
  <c r="N355" i="1" a="1"/>
  <c r="N355" i="1" s="1"/>
  <c r="L352" i="15" s="1"/>
  <c r="R355" i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M357" i="1" a="1"/>
  <c r="M357" i="1" s="1"/>
  <c r="K354" i="15" s="1"/>
  <c r="N357" i="1" a="1"/>
  <c r="N357" i="1" s="1"/>
  <c r="L354" i="15" s="1"/>
  <c r="R357" i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M358" i="1" a="1"/>
  <c r="M358" i="1" s="1"/>
  <c r="K355" i="15" s="1"/>
  <c r="N358" i="1" a="1"/>
  <c r="N358" i="1" s="1"/>
  <c r="L355" i="15" s="1"/>
  <c r="R358" i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D3" i="15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F143" i="12" l="1"/>
  <c r="F151" i="12"/>
  <c r="F146" i="12"/>
  <c r="E149" i="12"/>
  <c r="E150" i="12"/>
  <c r="F149" i="12"/>
  <c r="F150" i="12"/>
  <c r="F152" i="12"/>
  <c r="E152" i="12"/>
  <c r="E155" i="12"/>
  <c r="F155" i="12"/>
  <c r="F157" i="12"/>
  <c r="F158" i="12"/>
  <c r="F160" i="12"/>
  <c r="F170" i="12"/>
  <c r="F167" i="12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F256" i="12"/>
  <c r="K255" i="15"/>
  <c r="F255" i="12"/>
  <c r="K254" i="15"/>
  <c r="F254" i="12"/>
  <c r="K253" i="15"/>
  <c r="F253" i="12"/>
  <c r="K252" i="15"/>
  <c r="F252" i="12"/>
  <c r="K251" i="15"/>
  <c r="F251" i="12"/>
  <c r="K250" i="15"/>
  <c r="F250" i="12"/>
  <c r="K249" i="15"/>
  <c r="F249" i="12"/>
  <c r="K248" i="15"/>
  <c r="F248" i="12"/>
  <c r="K247" i="15"/>
  <c r="F247" i="12"/>
  <c r="K245" i="15"/>
  <c r="F245" i="12"/>
  <c r="K244" i="15"/>
  <c r="F244" i="12"/>
  <c r="K242" i="15"/>
  <c r="F242" i="12"/>
  <c r="K241" i="15"/>
  <c r="F241" i="12"/>
  <c r="K240" i="15"/>
  <c r="F240" i="12"/>
  <c r="K239" i="15"/>
  <c r="F239" i="12"/>
  <c r="K238" i="15"/>
  <c r="F238" i="12"/>
  <c r="K237" i="15"/>
  <c r="F237" i="12"/>
  <c r="K236" i="15"/>
  <c r="F236" i="12"/>
  <c r="K235" i="15"/>
  <c r="F235" i="12"/>
  <c r="K234" i="15"/>
  <c r="F234" i="12"/>
  <c r="K233" i="15"/>
  <c r="F233" i="12"/>
  <c r="K232" i="15"/>
  <c r="F232" i="12"/>
  <c r="K231" i="15"/>
  <c r="F231" i="12"/>
  <c r="K230" i="15"/>
  <c r="F230" i="12"/>
  <c r="K229" i="15"/>
  <c r="F229" i="12"/>
  <c r="K228" i="15"/>
  <c r="F228" i="12"/>
  <c r="K227" i="15"/>
  <c r="F227" i="12"/>
  <c r="K226" i="15"/>
  <c r="F226" i="12"/>
  <c r="K225" i="15"/>
  <c r="F225" i="12"/>
  <c r="K224" i="15"/>
  <c r="F224" i="12"/>
  <c r="K223" i="15"/>
  <c r="F223" i="12"/>
  <c r="K222" i="15"/>
  <c r="F222" i="12"/>
  <c r="K221" i="15"/>
  <c r="F221" i="12"/>
  <c r="K220" i="15"/>
  <c r="F220" i="12"/>
  <c r="K219" i="15"/>
  <c r="F219" i="12"/>
  <c r="K218" i="15"/>
  <c r="F218" i="12"/>
  <c r="K217" i="15"/>
  <c r="F217" i="12"/>
  <c r="K216" i="15"/>
  <c r="F216" i="12"/>
  <c r="K215" i="15"/>
  <c r="F215" i="12"/>
  <c r="K214" i="15"/>
  <c r="F214" i="12"/>
  <c r="K213" i="15"/>
  <c r="F213" i="12"/>
  <c r="K212" i="15"/>
  <c r="F212" i="12"/>
  <c r="K211" i="15"/>
  <c r="F211" i="12"/>
  <c r="K209" i="15"/>
  <c r="F209" i="12"/>
  <c r="K208" i="15"/>
  <c r="F208" i="12"/>
  <c r="K207" i="15"/>
  <c r="F207" i="12"/>
  <c r="K206" i="15"/>
  <c r="F206" i="12"/>
  <c r="K205" i="15"/>
  <c r="F205" i="12"/>
  <c r="K204" i="15"/>
  <c r="F204" i="12"/>
  <c r="K203" i="15"/>
  <c r="F203" i="12"/>
  <c r="K202" i="15"/>
  <c r="F202" i="12"/>
  <c r="K201" i="15"/>
  <c r="F201" i="12"/>
  <c r="K200" i="15"/>
  <c r="F200" i="12"/>
  <c r="K199" i="15"/>
  <c r="F199" i="12"/>
  <c r="K198" i="15"/>
  <c r="F198" i="12"/>
  <c r="K197" i="15"/>
  <c r="F197" i="12"/>
  <c r="K196" i="15"/>
  <c r="F196" i="12"/>
  <c r="K195" i="15"/>
  <c r="F195" i="12"/>
  <c r="K194" i="15"/>
  <c r="F194" i="12"/>
  <c r="K193" i="15"/>
  <c r="F193" i="12"/>
  <c r="K192" i="15"/>
  <c r="F192" i="12"/>
  <c r="K191" i="15"/>
  <c r="F191" i="12"/>
  <c r="K190" i="15"/>
  <c r="F190" i="12"/>
  <c r="K189" i="15"/>
  <c r="F189" i="12"/>
  <c r="K188" i="15"/>
  <c r="F188" i="12"/>
  <c r="K187" i="15"/>
  <c r="F187" i="12"/>
  <c r="K186" i="15"/>
  <c r="F186" i="12"/>
  <c r="K185" i="15"/>
  <c r="F185" i="12"/>
  <c r="K184" i="15"/>
  <c r="F184" i="12"/>
  <c r="K183" i="15"/>
  <c r="F183" i="12"/>
  <c r="K182" i="15"/>
  <c r="F182" i="12"/>
  <c r="K181" i="15"/>
  <c r="F181" i="12"/>
  <c r="K180" i="15"/>
  <c r="F180" i="12"/>
  <c r="K179" i="15"/>
  <c r="F179" i="12"/>
  <c r="K178" i="15"/>
  <c r="F178" i="12"/>
  <c r="K177" i="15"/>
  <c r="F177" i="12"/>
  <c r="K176" i="15"/>
  <c r="F176" i="12"/>
  <c r="K172" i="15"/>
  <c r="F172" i="12"/>
  <c r="K171" i="15"/>
  <c r="F171" i="12"/>
  <c r="K169" i="15"/>
  <c r="F169" i="12"/>
  <c r="K168" i="15"/>
  <c r="F168" i="12"/>
  <c r="K166" i="15"/>
  <c r="F166" i="12"/>
  <c r="K161" i="15"/>
  <c r="F161" i="12"/>
  <c r="I136" i="15"/>
  <c r="E128" i="12"/>
  <c r="AM140" i="1"/>
  <c r="F137" i="12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4" i="1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F294" i="12"/>
  <c r="G298" i="10"/>
  <c r="D297" i="10"/>
  <c r="C297" i="10"/>
  <c r="AN290" i="1"/>
  <c r="AM290" i="1"/>
  <c r="F293" i="12"/>
  <c r="G297" i="10"/>
  <c r="D296" i="10"/>
  <c r="C296" i="10"/>
  <c r="AN289" i="1"/>
  <c r="AM289" i="1"/>
  <c r="F292" i="12"/>
  <c r="G296" i="10"/>
  <c r="D295" i="10"/>
  <c r="C295" i="10"/>
  <c r="AN288" i="1"/>
  <c r="AM288" i="1"/>
  <c r="F291" i="12"/>
  <c r="G295" i="10"/>
  <c r="D294" i="10"/>
  <c r="C294" i="10"/>
  <c r="AN287" i="1"/>
  <c r="AM287" i="1"/>
  <c r="F290" i="12"/>
  <c r="G294" i="10"/>
  <c r="D293" i="10"/>
  <c r="C293" i="10"/>
  <c r="AN286" i="1"/>
  <c r="AM286" i="1"/>
  <c r="F289" i="12"/>
  <c r="G293" i="10"/>
  <c r="D292" i="10"/>
  <c r="C292" i="10"/>
  <c r="AN285" i="1"/>
  <c r="AM285" i="1"/>
  <c r="F288" i="12"/>
  <c r="G292" i="10"/>
  <c r="D291" i="10"/>
  <c r="C291" i="10"/>
  <c r="AM284" i="1"/>
  <c r="F287" i="12"/>
  <c r="G291" i="10"/>
  <c r="D290" i="10"/>
  <c r="C290" i="10"/>
  <c r="AN283" i="1"/>
  <c r="AM283" i="1"/>
  <c r="F286" i="12"/>
  <c r="G290" i="10"/>
  <c r="D289" i="10"/>
  <c r="C289" i="10"/>
  <c r="AN282" i="1"/>
  <c r="AM282" i="1"/>
  <c r="F285" i="12"/>
  <c r="G289" i="10"/>
  <c r="D288" i="10"/>
  <c r="C288" i="10"/>
  <c r="AN281" i="1"/>
  <c r="AM281" i="1"/>
  <c r="F284" i="12"/>
  <c r="G288" i="10"/>
  <c r="D287" i="10"/>
  <c r="C287" i="10"/>
  <c r="AN280" i="1"/>
  <c r="AM280" i="1"/>
  <c r="F283" i="12"/>
  <c r="G287" i="10"/>
  <c r="D286" i="10"/>
  <c r="C286" i="10"/>
  <c r="AN279" i="1"/>
  <c r="AM279" i="1"/>
  <c r="F282" i="12"/>
  <c r="G286" i="10"/>
  <c r="D285" i="10"/>
  <c r="C285" i="10"/>
  <c r="AN278" i="1"/>
  <c r="AM278" i="1"/>
  <c r="F281" i="12"/>
  <c r="G285" i="10"/>
  <c r="D284" i="10"/>
  <c r="C284" i="10"/>
  <c r="AN277" i="1"/>
  <c r="AM277" i="1"/>
  <c r="F280" i="12"/>
  <c r="G284" i="10"/>
  <c r="D283" i="10"/>
  <c r="C283" i="10"/>
  <c r="AN276" i="1"/>
  <c r="AM276" i="1"/>
  <c r="F279" i="12"/>
  <c r="G283" i="10"/>
  <c r="D282" i="10"/>
  <c r="C282" i="10"/>
  <c r="AM275" i="1"/>
  <c r="F278" i="12"/>
  <c r="G282" i="10"/>
  <c r="D281" i="10"/>
  <c r="C281" i="10"/>
  <c r="AN274" i="1"/>
  <c r="AM274" i="1"/>
  <c r="F277" i="12"/>
  <c r="G281" i="10"/>
  <c r="D280" i="10"/>
  <c r="C280" i="10"/>
  <c r="AN273" i="1"/>
  <c r="F276" i="12"/>
  <c r="G280" i="10"/>
  <c r="D279" i="10"/>
  <c r="C279" i="10"/>
  <c r="AN272" i="1"/>
  <c r="AM272" i="1"/>
  <c r="F275" i="12"/>
  <c r="G279" i="10"/>
  <c r="BD271" i="1" a="1"/>
  <c r="BD271" i="1" s="1"/>
  <c r="M278" i="10"/>
  <c r="D278" i="10"/>
  <c r="C278" i="10"/>
  <c r="AN271" i="1"/>
  <c r="AM271" i="1"/>
  <c r="F274" i="12"/>
  <c r="G278" i="10"/>
  <c r="D277" i="10"/>
  <c r="C277" i="10"/>
  <c r="AN270" i="1"/>
  <c r="AM270" i="1"/>
  <c r="F273" i="12"/>
  <c r="G277" i="10"/>
  <c r="D276" i="10"/>
  <c r="C276" i="10"/>
  <c r="AM269" i="1"/>
  <c r="F272" i="12"/>
  <c r="G276" i="10"/>
  <c r="D275" i="10"/>
  <c r="C275" i="10"/>
  <c r="AN268" i="1"/>
  <c r="AM268" i="1"/>
  <c r="F271" i="12"/>
  <c r="G275" i="10"/>
  <c r="D274" i="10"/>
  <c r="C274" i="10"/>
  <c r="AN267" i="1"/>
  <c r="AM267" i="1"/>
  <c r="F270" i="12"/>
  <c r="G274" i="10"/>
  <c r="D273" i="10"/>
  <c r="C273" i="10"/>
  <c r="AN266" i="1"/>
  <c r="AM266" i="1"/>
  <c r="F269" i="12"/>
  <c r="G273" i="10"/>
  <c r="D272" i="10"/>
  <c r="C272" i="10"/>
  <c r="AN265" i="1"/>
  <c r="AM265" i="1"/>
  <c r="F268" i="12"/>
  <c r="G272" i="10"/>
  <c r="D271" i="10"/>
  <c r="C271" i="10"/>
  <c r="AN264" i="1"/>
  <c r="F267" i="12"/>
  <c r="G271" i="10"/>
  <c r="D270" i="10"/>
  <c r="C270" i="10"/>
  <c r="AM263" i="1"/>
  <c r="F266" i="12"/>
  <c r="G270" i="10"/>
  <c r="D269" i="10"/>
  <c r="C269" i="10"/>
  <c r="AN262" i="1"/>
  <c r="AM262" i="1"/>
  <c r="F265" i="12"/>
  <c r="G269" i="10"/>
  <c r="D268" i="10"/>
  <c r="C268" i="10"/>
  <c r="AN261" i="1"/>
  <c r="AM261" i="1"/>
  <c r="F264" i="12"/>
  <c r="G268" i="10"/>
  <c r="D267" i="10"/>
  <c r="C267" i="10"/>
  <c r="AN260" i="1"/>
  <c r="AM260" i="1"/>
  <c r="F263" i="12"/>
  <c r="G267" i="10"/>
  <c r="D266" i="10"/>
  <c r="C266" i="10"/>
  <c r="AN259" i="1"/>
  <c r="AM259" i="1"/>
  <c r="F262" i="12"/>
  <c r="G266" i="10"/>
  <c r="D265" i="10"/>
  <c r="C265" i="10"/>
  <c r="AN258" i="1"/>
  <c r="AM258" i="1"/>
  <c r="F261" i="12"/>
  <c r="G265" i="10"/>
  <c r="D264" i="10"/>
  <c r="C264" i="10"/>
  <c r="AM257" i="1"/>
  <c r="F260" i="12"/>
  <c r="G264" i="10"/>
  <c r="D263" i="10"/>
  <c r="C263" i="10"/>
  <c r="AN256" i="1"/>
  <c r="AM256" i="1"/>
  <c r="F259" i="12"/>
  <c r="G263" i="10"/>
  <c r="D262" i="10"/>
  <c r="C262" i="10"/>
  <c r="AN255" i="1"/>
  <c r="AM255" i="1"/>
  <c r="F258" i="12"/>
  <c r="G262" i="10"/>
  <c r="D261" i="10"/>
  <c r="C261" i="10"/>
  <c r="AN254" i="1"/>
  <c r="AM254" i="1"/>
  <c r="F257" i="12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N129" i="10" s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L104" i="10" s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L88" i="10" s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N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L42" i="10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L36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N48" i="10" l="1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<sst xmlns="http://schemas.openxmlformats.org/spreadsheetml/2006/main" count="5615" uniqueCount="1358">
  <si>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</si>
  <si>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</si>
  <si>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</si>
  <si>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</si>
  <si>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</si>
  <si>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</si>
  <si>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</si>
  <si>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</si>
  <si>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</si>
  <si>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</si>
  <si>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</si>
  <si>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</si>
  <si>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</si>
  <si>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</si>
  <si>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</si>
  <si>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</si>
  <si>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</si>
  <si>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</si>
  <si>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</si>
  <si>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</si>
  <si>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</si>
  <si>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</si>
  <si>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</si>
  <si>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</si>
  <si>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</si>
  <si>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</si>
  <si>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</si>
  <si>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</si>
  <si>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</si>
  <si>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</si>
  <si>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</si>
  <si>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</si>
  <si>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</si>
  <si>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</si>
  <si>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</si>
  <si>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</si>
  <si>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</si>
  <si>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</si>
  <si>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</si>
  <si>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</si>
  <si>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</si>
  <si>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</si>
  <si>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</si>
  <si>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</si>
  <si>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</si>
  <si>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</si>
  <si>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</si>
  <si>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</si>
  <si>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</si>
  <si>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</si>
  <si>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</si>
  <si>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</si>
  <si>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</si>
  <si>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</si>
  <si>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</si>
  <si>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</si>
  <si>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</si>
  <si>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</si>
  <si>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</si>
  <si>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</si>
  <si>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</si>
  <si>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</si>
  <si>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</si>
  <si>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</si>
  <si>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</si>
  <si>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</si>
  <si>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</si>
  <si>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</si>
  <si>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</si>
  <si>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</si>
  <si>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</si>
  <si>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</si>
  <si>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</si>
  <si>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</si>
  <si>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</si>
  <si>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</si>
  <si>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</si>
  <si>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</si>
  <si>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</si>
  <si>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</si>
  <si>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</si>
  <si>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</si>
  <si>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</si>
  <si>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</si>
  <si>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</si>
  <si>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</si>
  <si>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</si>
  <si>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</si>
  <si>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</si>
  <si>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</si>
  <si>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</si>
  <si>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</si>
  <si>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</si>
  <si>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</si>
  <si>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</si>
  <si>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</si>
  <si>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</si>
  <si>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</si>
  <si>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</si>
  <si>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</si>
  <si>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</si>
  <si>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</si>
  <si>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</si>
  <si>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</si>
  <si>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</si>
  <si>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</si>
  <si>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</si>
  <si>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</si>
  <si>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</si>
  <si>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</si>
  <si>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</si>
  <si>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</si>
  <si>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</si>
  <si>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</si>
  <si>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</si>
  <si>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</si>
  <si>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</si>
  <si>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</si>
  <si>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</si>
  <si>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</si>
  <si>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</si>
  <si>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</si>
  <si>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</si>
  <si>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</si>
  <si>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</si>
  <si>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</si>
  <si>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</si>
  <si>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</si>
  <si>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</si>
  <si>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</si>
  <si>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</si>
  <si>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</si>
  <si>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</si>
  <si>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</si>
  <si>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</si>
  <si>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</si>
  <si>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</si>
  <si>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</si>
  <si>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</si>
  <si>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</si>
  <si>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</si>
  <si>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</si>
  <si>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</si>
  <si>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</si>
  <si>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</si>
  <si>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</si>
  <si>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</si>
  <si>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</si>
  <si>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</si>
  <si>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</si>
  <si>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</si>
  <si>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</si>
  <si>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</si>
  <si>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</si>
  <si>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</si>
  <si>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</si>
  <si>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</si>
  <si>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</si>
  <si>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</si>
  <si>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</si>
  <si>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</si>
  <si>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</si>
  <si>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</si>
  <si>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</si>
  <si>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</si>
  <si>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</si>
  <si>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</si>
  <si>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</si>
  <si>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</si>
  <si>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</si>
  <si>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</si>
  <si>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</si>
  <si>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</si>
  <si>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</si>
  <si>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</si>
  <si>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</si>
  <si>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</si>
  <si>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</si>
  <si>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</si>
  <si>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</si>
  <si>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</si>
  <si>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</si>
  <si>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</si>
  <si>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</si>
  <si>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</si>
  <si>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</si>
  <si>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</si>
  <si>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</si>
  <si>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</si>
  <si>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</si>
  <si>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</si>
  <si>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</si>
  <si>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</si>
  <si>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</si>
  <si>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</si>
  <si>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</si>
  <si>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</si>
  <si>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</si>
  <si>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</si>
  <si>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</si>
  <si>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</si>
  <si>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</si>
  <si>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</si>
  <si>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</si>
  <si>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</si>
  <si>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</si>
  <si>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</si>
  <si>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</si>
  <si>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</si>
  <si>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</si>
  <si>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</si>
  <si>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</si>
  <si>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</si>
  <si>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</si>
  <si>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</si>
  <si>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</si>
  <si>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</si>
  <si>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</si>
  <si>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</si>
  <si>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</si>
  <si>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</si>
  <si>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</si>
  <si>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</si>
  <si>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</si>
  <si>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</si>
  <si>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</si>
  <si>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</si>
  <si>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</si>
  <si>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</si>
  <si>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</si>
  <si>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</si>
  <si>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</si>
  <si>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</si>
  <si>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</si>
  <si>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</si>
  <si>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</si>
  <si>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</si>
  <si>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</si>
  <si>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</si>
  <si>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</si>
  <si>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</si>
  <si>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</si>
  <si>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</si>
  <si>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</si>
  <si>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</si>
  <si>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</si>
  <si>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</si>
  <si>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</si>
  <si>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</si>
  <si>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</si>
  <si>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</si>
  <si>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</si>
  <si>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</si>
  <si>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</si>
  <si>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</si>
  <si>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</si>
  <si>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</si>
  <si>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</si>
  <si>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</si>
  <si>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</si>
  <si>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</si>
  <si>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</si>
  <si>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</si>
  <si>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</si>
  <si>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</si>
  <si>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</si>
  <si>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</si>
  <si>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</si>
  <si>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</si>
  <si>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</si>
  <si>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</si>
  <si>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</si>
  <si>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</si>
  <si>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</si>
  <si>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</si>
  <si>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</si>
  <si>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</si>
  <si>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</si>
  <si>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</si>
  <si>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</si>
  <si>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</si>
  <si>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</si>
  <si>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</si>
  <si>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</si>
  <si>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</si>
  <si>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</si>
  <si>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</si>
  <si>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</si>
  <si>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</si>
  <si>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</si>
  <si>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</si>
  <si>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</si>
  <si>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</si>
  <si>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</si>
  <si>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</si>
  <si>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</si>
  <si>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</si>
  <si>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</si>
  <si>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</si>
  <si>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</si>
  <si>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</si>
  <si>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</si>
  <si>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</si>
  <si>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</si>
  <si>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</si>
  <si>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</si>
  <si>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</si>
  <si>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</si>
  <si>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</si>
  <si>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</si>
  <si>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</si>
  <si>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</si>
  <si>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</si>
  <si>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</si>
  <si>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</si>
  <si>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</si>
  <si>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</si>
  <si>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</si>
  <si>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</si>
  <si>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</si>
  <si>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</si>
  <si>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</si>
  <si>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</si>
  <si>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</si>
  <si>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</si>
  <si>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</si>
  <si>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</si>
  <si>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</si>
  <si>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</si>
  <si>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</si>
  <si>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</si>
  <si>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</si>
  <si>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</si>
  <si>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</si>
  <si>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</si>
  <si>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</si>
  <si>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</si>
  <si>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</si>
  <si>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</si>
  <si>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</si>
  <si>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</si>
  <si>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</si>
  <si>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</si>
  <si>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</si>
  <si>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</si>
  <si>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</si>
  <si>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</si>
  <si>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</si>
  <si>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</si>
  <si>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</si>
  <si>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</si>
  <si>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</si>
  <si>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</si>
  <si>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</si>
  <si>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</si>
  <si>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</si>
  <si>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</si>
  <si>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</si>
  <si>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</si>
  <si>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</si>
  <si>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</si>
  <si>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</si>
  <si>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</si>
  <si>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</si>
  <si>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</si>
  <si>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</si>
  <si>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</si>
  <si>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</si>
  <si>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</si>
  <si>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</si>
  <si>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</si>
  <si>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</si>
  <si>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</si>
  <si>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</si>
  <si>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</si>
  <si>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</si>
  <si>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</si>
  <si>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</si>
  <si>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</si>
  <si>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</si>
  <si>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</si>
  <si>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</si>
  <si>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</si>
  <si>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</si>
  <si>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</si>
  <si>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</si>
  <si>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</si>
  <si>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</si>
  <si>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</si>
  <si>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</si>
  <si>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</si>
  <si>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</si>
  <si>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</si>
  <si>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</si>
  <si>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</si>
  <si>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</si>
  <si>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</si>
  <si>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</si>
  <si>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</si>
  <si>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</si>
  <si>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</si>
  <si>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</si>
  <si>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</si>
  <si>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</si>
  <si>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</si>
  <si>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</si>
  <si>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</si>
  <si>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</si>
  <si>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</si>
  <si>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</si>
  <si>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</si>
  <si>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</si>
  <si>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</si>
  <si>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</si>
  <si>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</si>
  <si>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</si>
  <si>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</si>
  <si>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</si>
  <si>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</si>
  <si>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</si>
  <si>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</si>
  <si>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</si>
  <si>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</si>
  <si>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</si>
  <si>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</si>
  <si>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</si>
  <si>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</si>
  <si>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</si>
  <si>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</si>
  <si>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</si>
  <si>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</si>
  <si>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</si>
  <si>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</si>
  <si>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</si>
  <si>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</si>
  <si>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</si>
  <si>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</si>
  <si>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</si>
  <si>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</si>
  <si>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</si>
  <si>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</si>
  <si>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</si>
  <si>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</si>
  <si>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</si>
  <si>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</si>
  <si>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</si>
  <si>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</si>
  <si>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</si>
  <si>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</si>
  <si>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</si>
  <si>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</si>
  <si>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</si>
  <si>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</si>
  <si>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</si>
  <si>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</si>
  <si>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</si>
  <si>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</si>
  <si>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</si>
  <si>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</si>
  <si>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</si>
  <si>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</si>
  <si>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</si>
  <si>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</si>
  <si>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</si>
  <si>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</si>
  <si>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</si>
  <si>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</si>
  <si>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</si>
  <si>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</si>
  <si>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</si>
  <si>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</si>
  <si>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</si>
  <si>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</si>
  <si>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</si>
  <si>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</si>
  <si>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</si>
  <si>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</si>
  <si>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</si>
  <si>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</si>
  <si>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</si>
  <si>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</si>
  <si>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</si>
  <si>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</si>
  <si>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</si>
  <si>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</si>
  <si>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</si>
  <si>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</si>
  <si>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</si>
  <si>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</si>
  <si>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</si>
  <si>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</si>
  <si>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</si>
  <si>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</si>
  <si>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</si>
  <si>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</si>
  <si>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</si>
  <si>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</si>
  <si>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</si>
  <si>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</si>
  <si>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</si>
  <si>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</si>
  <si>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</si>
  <si>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</si>
  <si>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</si>
  <si>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</si>
  <si>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</si>
  <si>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</si>
  <si>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</si>
  <si>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</si>
  <si>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</si>
  <si>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</si>
  <si>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</si>
  <si>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</si>
  <si>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</si>
  <si>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</si>
  <si>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</si>
  <si>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</si>
  <si>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</si>
  <si>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</si>
  <si>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</si>
  <si>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</si>
  <si>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</si>
  <si>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</si>
  <si>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</si>
  <si>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</si>
  <si>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</si>
  <si>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</si>
  <si>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</si>
  <si>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</si>
  <si>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</si>
  <si>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</si>
  <si>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</si>
  <si>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</si>
  <si>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</si>
  <si>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</si>
  <si>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</si>
  <si>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</si>
  <si>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</si>
  <si>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</si>
  <si>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</si>
  <si>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</si>
  <si>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</si>
  <si>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</si>
  <si>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</si>
  <si>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</si>
  <si>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</si>
  <si>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</si>
  <si>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</si>
  <si>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</si>
  <si>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</si>
  <si>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</si>
  <si>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</si>
  <si>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</si>
  <si>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</si>
  <si>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</si>
  <si>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</si>
  <si>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</si>
  <si>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</si>
  <si>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</si>
  <si>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</si>
  <si>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</si>
  <si>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</si>
  <si>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</si>
  <si>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</si>
  <si>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</si>
  <si>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</si>
  <si>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</si>
  <si>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</si>
  <si>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</si>
  <si>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</si>
  <si>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</si>
  <si>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</si>
  <si>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</si>
  <si>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</si>
  <si>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</si>
  <si>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</si>
  <si>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</si>
  <si>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</si>
  <si>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</si>
  <si>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</si>
  <si>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</si>
  <si>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</si>
  <si>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</si>
  <si>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</si>
  <si>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</si>
  <si>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</si>
  <si>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</si>
  <si>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</si>
  <si>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</si>
  <si>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</si>
  <si>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</si>
  <si>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</si>
  <si>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</si>
  <si>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</si>
  <si>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</si>
  <si>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</si>
  <si>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</si>
  <si>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</si>
  <si>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</si>
  <si>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</si>
  <si>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</si>
  <si>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</si>
  <si>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</si>
  <si>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</si>
  <si>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</si>
  <si>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</si>
  <si>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</si>
  <si>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</si>
  <si>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</si>
  <si>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</si>
  <si>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</si>
  <si>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</si>
  <si>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</si>
  <si>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</si>
  <si>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</si>
  <si>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</si>
  <si>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</si>
  <si>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</si>
  <si>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</si>
  <si>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</si>
  <si>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</si>
  <si>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</si>
  <si>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</si>
  <si>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</si>
  <si>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</si>
  <si>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</si>
  <si>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</si>
  <si>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</si>
  <si>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</si>
  <si>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</si>
  <si>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</si>
  <si>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</si>
  <si>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</si>
  <si>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</si>
  <si>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</si>
  <si>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</si>
  <si>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</si>
  <si>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</si>
  <si>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</si>
  <si>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</si>
  <si>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</si>
  <si>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</si>
  <si>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</si>
  <si>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</si>
  <si>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</si>
  <si>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</si>
  <si>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</si>
  <si>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</si>
  <si>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</si>
  <si>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</si>
  <si>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</si>
  <si>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</si>
  <si>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</si>
  <si>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</si>
  <si>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</si>
  <si>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</si>
  <si>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</si>
  <si>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</si>
  <si>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</si>
  <si>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</si>
  <si>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</si>
  <si>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</si>
  <si>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</si>
  <si>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</si>
  <si>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</si>
  <si>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</si>
  <si>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</si>
  <si>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</si>
  <si>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</si>
  <si>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</si>
  <si>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</si>
  <si>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</si>
  <si>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</si>
  <si>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</si>
  <si>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</si>
  <si>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</si>
  <si>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</si>
  <si>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</si>
  <si>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</si>
  <si>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</si>
  <si>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</si>
  <si>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</si>
  <si>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</si>
  <si>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</si>
  <si>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</si>
  <si>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</si>
  <si>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</si>
  <si>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</si>
  <si>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</si>
  <si>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</si>
  <si>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</si>
  <si>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</si>
  <si>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</si>
  <si>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</si>
  <si>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</si>
  <si>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</si>
  <si>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</si>
  <si>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</si>
  <si>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</si>
  <si>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</si>
  <si>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</si>
  <si>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</si>
  <si>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</si>
  <si>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</si>
  <si>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</si>
  <si>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</si>
  <si>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</si>
  <si>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</si>
  <si>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</si>
  <si>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</si>
  <si>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</si>
  <si>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</si>
  <si>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</si>
  <si>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</si>
  <si>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</si>
  <si>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</si>
  <si>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</si>
  <si>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</si>
  <si>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</si>
  <si>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</si>
  <si>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</si>
  <si>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</si>
  <si>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</si>
  <si>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</si>
  <si>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</si>
  <si>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</si>
  <si>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</si>
  <si>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</si>
  <si>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</si>
  <si>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</si>
  <si>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</si>
  <si>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</si>
  <si>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</si>
  <si>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</si>
  <si>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</si>
  <si>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</si>
  <si>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</si>
  <si>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</si>
  <si>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</si>
  <si>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</si>
  <si>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</si>
  <si>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</si>
  <si>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</si>
  <si>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</si>
  <si>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</si>
  <si>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</si>
  <si>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</si>
  <si>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</si>
  <si>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</si>
  <si>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</si>
  <si>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</si>
  <si>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</si>
  <si>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</si>
  <si>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</si>
  <si>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</si>
  <si>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</si>
  <si>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</si>
  <si>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</si>
  <si>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</si>
  <si>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</si>
  <si>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</si>
  <si>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</si>
  <si>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</si>
  <si>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</si>
  <si>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</si>
  <si>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</si>
  <si>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</si>
  <si>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</si>
  <si>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</si>
  <si>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</si>
  <si>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</si>
  <si>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</si>
  <si>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</si>
  <si>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</si>
  <si>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</si>
  <si>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</si>
  <si>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</si>
  <si>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</si>
  <si>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</si>
  <si>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</si>
  <si>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</si>
  <si>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</si>
  <si>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</si>
  <si>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</si>
  <si>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</si>
  <si>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</si>
  <si>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</si>
  <si>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</si>
  <si>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</si>
  <si>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</si>
  <si>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</si>
  <si>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</si>
  <si>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</si>
  <si>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</si>
  <si>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</si>
  <si>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</si>
  <si>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</si>
  <si>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</si>
  <si>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</si>
  <si>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</si>
  <si>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</si>
  <si>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</si>
  <si>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</si>
  <si>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</si>
  <si>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</si>
  <si>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</si>
  <si>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</si>
  <si>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</si>
  <si>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</si>
  <si>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</si>
  <si>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</si>
  <si>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</si>
  <si>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</si>
  <si>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</si>
  <si>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</si>
  <si>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</si>
  <si>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</si>
  <si>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</si>
  <si>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</si>
  <si>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</si>
  <si>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</si>
  <si>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</si>
  <si>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</si>
  <si>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</si>
  <si>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</si>
  <si>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</si>
  <si>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</si>
  <si>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</si>
  <si>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</si>
  <si>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</si>
  <si>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</si>
  <si>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</si>
  <si>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</si>
  <si>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</si>
  <si>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</si>
  <si>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</si>
  <si>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</si>
  <si>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</si>
  <si>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</si>
  <si>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</si>
  <si>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</si>
  <si>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</si>
  <si>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</si>
  <si>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</si>
  <si>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</si>
  <si>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</si>
  <si>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</si>
  <si>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</si>
  <si>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</si>
  <si>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</si>
  <si>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</si>
  <si>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</si>
  <si>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</si>
  <si>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</si>
  <si>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</si>
  <si>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</si>
  <si>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</si>
  <si>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</si>
  <si>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</si>
  <si>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</si>
  <si>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</si>
  <si>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</si>
  <si>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</si>
  <si>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</si>
  <si>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</si>
  <si>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</si>
  <si>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</si>
  <si>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</si>
  <si>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</si>
  <si>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</si>
  <si>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</si>
  <si>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</si>
  <si>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</si>
  <si>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</si>
  <si>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</si>
  <si>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</si>
  <si>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</si>
  <si>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</si>
  <si>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</si>
  <si>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</si>
  <si>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</si>
  <si>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</si>
  <si>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</si>
  <si>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</si>
  <si>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</si>
  <si>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</si>
  <si>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</si>
  <si>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</si>
  <si>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</si>
  <si>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</si>
  <si>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</si>
  <si>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</si>
  <si>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</si>
  <si>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</si>
  <si>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</si>
  <si>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</si>
  <si>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</si>
  <si>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</si>
  <si>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</si>
  <si>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</si>
  <si>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</si>
  <si>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</si>
  <si>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</si>
  <si>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</si>
  <si>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</si>
  <si>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</si>
  <si>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</si>
  <si>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</si>
  <si>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</si>
  <si>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</si>
  <si>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</si>
  <si>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</si>
  <si>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</si>
  <si>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</si>
  <si>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</si>
  <si>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</si>
  <si>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</si>
  <si>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</si>
  <si>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</si>
  <si>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e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</si>
  <si>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</si>
  <si>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</si>
  <si>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</si>
  <si>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</si>
  <si>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</si>
  <si>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</si>
  <si>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</si>
  <si>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</si>
  <si>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</si>
  <si>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</si>
  <si>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</si>
  <si>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</si>
  <si>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</si>
  <si>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</si>
  <si>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</si>
  <si>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</si>
  <si>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</si>
  <si>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</si>
  <si>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</si>
  <si>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</si>
  <si>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</si>
  <si>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</si>
  <si>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</si>
  <si>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</si>
  <si>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</si>
  <si>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</si>
  <si>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</si>
  <si>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</si>
  <si>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</si>
  <si>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</si>
  <si>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</si>
  <si>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</si>
  <si>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</si>
  <si>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</si>
  <si>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</si>
  <si>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</si>
  <si>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</si>
  <si>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</si>
  <si>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</si>
  <si>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</si>
  <si>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</si>
  <si>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</si>
  <si>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</si>
  <si>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</si>
  <si>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</si>
  <si>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</si>
  <si>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</si>
  <si>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</si>
  <si>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</si>
  <si>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</si>
  <si>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</si>
  <si>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</si>
  <si>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</si>
  <si>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</si>
  <si>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</si>
  <si>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</si>
  <si>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</si>
  <si>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</si>
  <si>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</si>
  <si>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</si>
  <si>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</si>
  <si>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</si>
  <si>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</si>
  <si>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</si>
  <si>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</si>
  <si>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</si>
  <si>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</si>
  <si>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</si>
  <si>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</si>
  <si>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</si>
  <si>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</si>
  <si>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</si>
  <si>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</si>
  <si>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</si>
  <si>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</si>
  <si>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</si>
  <si>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</si>
  <si>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</si>
  <si>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</si>
  <si>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</si>
  <si>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</si>
  <si>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</si>
  <si>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</si>
  <si>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</si>
  <si>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</si>
  <si>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</si>
  <si>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</si>
  <si>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</si>
  <si>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</si>
  <si>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</si>
  <si>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</si>
  <si>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</si>
  <si>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</si>
  <si>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</si>
  <si>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</si>
  <si>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</si>
  <si>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</si>
  <si>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</si>
  <si>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</si>
  <si>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</si>
  <si>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</si>
  <si>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</si>
  <si>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</si>
  <si>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</si>
  <si>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</si>
  <si>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</si>
  <si>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</si>
  <si>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</si>
  <si>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</si>
  <si>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</si>
  <si>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</si>
  <si>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</si>
  <si>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</si>
  <si>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</si>
  <si>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</si>
  <si>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</si>
  <si>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</si>
  <si>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</si>
  <si>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</si>
  <si>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</si>
  <si>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</si>
  <si>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</si>
  <si>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</si>
  <si>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</si>
  <si>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</si>
  <si>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</si>
  <si>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</si>
  <si>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</si>
  <si>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</si>
  <si>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</si>
  <si>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</si>
  <si>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</si>
  <si>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</si>
  <si>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</si>
  <si>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</si>
  <si>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</si>
  <si>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</si>
  <si>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</si>
  <si>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</si>
  <si>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</si>
  <si>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</si>
  <si>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</si>
  <si>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</si>
  <si>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</si>
  <si>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</si>
  <si>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</si>
  <si>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</si>
  <si>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</si>
  <si>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</si>
  <si>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</si>
  <si>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</si>
  <si>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</si>
  <si>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</si>
  <si>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</si>
  <si>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</si>
  <si>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</si>
  <si>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</si>
  <si>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</si>
  <si>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</si>
  <si>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</si>
  <si>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</si>
  <si>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</si>
  <si>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</si>
  <si>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</si>
  <si>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</si>
  <si>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</si>
  <si>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</si>
  <si>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</si>
  <si>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</si>
  <si>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</si>
  <si>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</si>
  <si>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</si>
  <si>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</si>
  <si>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</si>
  <si>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</si>
  <si>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</si>
  <si>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</si>
  <si>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</si>
  <si>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</si>
  <si>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</si>
  <si>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</si>
  <si>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</si>
  <si>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</si>
  <si>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</si>
  <si>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</si>
  <si>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</si>
  <si>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</si>
  <si>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</si>
  <si>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</si>
  <si>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</si>
  <si>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</si>
  <si>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</si>
  <si>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</si>
  <si>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</si>
  <si>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</si>
  <si>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</si>
  <si>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</si>
  <si>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</si>
  <si>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</si>
  <si>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</si>
  <si>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</si>
  <si>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</si>
  <si>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</si>
  <si>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</si>
  <si>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</si>
  <si>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</si>
  <si>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</si>
  <si>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</si>
  <si>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</si>
  <si>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</si>
  <si>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</si>
  <si>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</si>
  <si>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</si>
  <si>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</si>
  <si>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</si>
  <si>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</si>
  <si>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</si>
  <si>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</si>
  <si>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</si>
  <si>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</si>
  <si>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</si>
  <si>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</si>
  <si>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</si>
  <si>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</si>
  <si>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</si>
  <si>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</si>
  <si>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</si>
  <si>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</si>
  <si>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</si>
  <si>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</si>
  <si>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</si>
  <si>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</si>
  <si>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</si>
  <si>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</si>
  <si>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</si>
  <si>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</si>
  <si>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</si>
  <si>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</si>
  <si>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</si>
  <si>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</si>
  <si>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</si>
  <si>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</si>
  <si>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</si>
  <si>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</si>
  <si>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</si>
  <si>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</si>
  <si>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</si>
  <si>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</si>
  <si>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</si>
  <si>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</si>
  <si>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</si>
  <si>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</si>
  <si>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</si>
  <si>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</si>
  <si>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</si>
  <si>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</si>
  <si>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</si>
  <si>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</si>
  <si>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</si>
  <si>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</si>
  <si>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</si>
  <si>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</si>
  <si>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</si>
  <si>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</si>
  <si>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</si>
  <si>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</si>
  <si>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</si>
  <si>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</si>
  <si>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</si>
  <si>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</si>
  <si>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</si>
  <si>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</si>
  <si>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</si>
  <si>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</si>
  <si>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</si>
  <si>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</si>
  <si>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</si>
  <si>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</si>
  <si>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</si>
  <si>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</si>
  <si>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</si>
  <si>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</si>
  <si>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</si>
  <si>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</si>
  <si>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</si>
  <si>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</si>
  <si>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</si>
  <si>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</si>
  <si>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</si>
  <si>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</si>
  <si>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</si>
  <si>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</si>
  <si>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</si>
  <si>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</si>
  <si>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</si>
  <si>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</si>
  <si>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</si>
  <si>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</si>
  <si>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</si>
  <si>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</si>
  <si>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</si>
  <si>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</si>
  <si>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</si>
  <si>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</si>
  <si>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</si>
  <si>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</si>
  <si>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</si>
  <si>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</si>
  <si>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 xml:space="preserve">MC1 07h23 / pronto 07h45 / Em deslocamento das turmas / 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</si>
  <si>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</si>
  <si>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</si>
  <si>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TP programado para 09h00 /  Oportunidade de  faixa das 10h00 até 11h30 / TP não solicitou intervalo devido quebra no caminhão.</t>
  </si>
  <si>
    <t>TP pronto 09h00 / 1º parcial  intervalo das 10h00 até 11h00 / 2º parcial -</t>
  </si>
  <si>
    <t>TP pronto 09h00 / 1º parcial  intervalo das 10h00 até 11h00 (produção 20 dormentes) / 2º parcial - 16h14 até 17h14.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</si>
  <si>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</si>
  <si>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</si>
  <si>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</si>
  <si>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</si>
  <si>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</si>
  <si>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</si>
  <si>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MC1 08h26 / autorizado entrada na via 10h37 / Em intervalo para descarga</t>
  </si>
  <si>
    <t>MC1 08h26 / autorizado entrada na via 10h37 / Realizado intervalo para descarga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</si>
  <si>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</si>
  <si>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</si>
  <si>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</si>
  <si>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</si>
  <si>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Não solicita MC1 / Problemas com RDC</t>
  </si>
  <si>
    <t xml:space="preserve">MC1 09h14 / Aguardando oportunidade de faixa / </t>
  </si>
  <si>
    <t>MC1 09h14 / Sem Oportunidade de faixa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</si>
  <si>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</si>
  <si>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</si>
  <si>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</si>
  <si>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</si>
  <si>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</si>
  <si>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</si>
  <si>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</si>
  <si>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</si>
  <si>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</si>
  <si>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TP pronto 08h48 /  Previsão de faixa após R23 as 10h30, devido condições instável, sem possibilidade para execução de solda.</t>
  </si>
  <si>
    <t xml:space="preserve">Em intervalo das 10h37 até 12h07 / </t>
  </si>
  <si>
    <t xml:space="preserve">Realizado intervalo das 10h37 até 12h07 / </t>
  </si>
  <si>
    <t>TP embarcado no W62 / Aguardando pronto</t>
  </si>
  <si>
    <t>Cancelado iintervalo / devido A74 encontrar trilho quebrado no km 90+750 / realocado turma para execução emergêncial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</si>
  <si>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</si>
  <si>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</si>
  <si>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</si>
  <si>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</si>
  <si>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</si>
  <si>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</si>
  <si>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</si>
  <si>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</si>
  <si>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</si>
  <si>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>Descarga de barra</t>
  </si>
  <si>
    <t>ZQBZB-ZRX</t>
  </si>
  <si>
    <t>ZQBZBVZRX</t>
  </si>
  <si>
    <t>Jonas</t>
  </si>
  <si>
    <t>ZXP-2</t>
  </si>
  <si>
    <t>189ZFY/ZXP189</t>
  </si>
  <si>
    <t>PDM -Substituição de dormentes</t>
  </si>
  <si>
    <t>Limpeza de lastro</t>
  </si>
  <si>
    <t>ZYQZEM</t>
  </si>
  <si>
    <t>Bloco - TP's Dormentes + Solda + V89</t>
  </si>
  <si>
    <t>ZEM130-1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</si>
  <si>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</si>
  <si>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</si>
  <si>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</si>
  <si>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</si>
  <si>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Socaria Mecanizada</t>
  </si>
  <si>
    <t>Descarga de Dormentes / Recolhimento de dormentes / Descarga de Pedra</t>
  </si>
  <si>
    <t>Execução de solda - Condicionado a temperatura (obs: Sombra do intervalo da Modernização)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</si>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</sst>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1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36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orcentagem" xfId="1" builtinId="5"/>
  </cellStyles>
  <dxfs count="233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32" headerRowBorderDxfId="230" tableBorderDxfId="231" totalsRowBorderDxfId="229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28"/>
    <tableColumn id="4" xr3:uid="{062C67FE-0D06-4582-BA9C-B087681F34EC}" name="SUB" dataDxfId="227"/>
    <tableColumn id="5" xr3:uid="{1DF130D1-4D15-4DFF-8266-F1B81CAA897E}" name="KM Inicio" dataDxfId="226"/>
    <tableColumn id="6" xr3:uid="{A344A0E9-F964-4FE5-9EB0-2661309404E9}" name="KM Fim" dataDxfId="225"/>
    <tableColumn id="7" xr3:uid="{B0ED4DF3-274E-46B6-A2D1-0985F47224C1}" name="Trecho" dataDxfId="224"/>
    <tableColumn id="8" xr3:uid="{1DE44FFC-B2F5-4DE5-A7E5-915DA69A16F8}" name="SB" dataDxfId="223"/>
    <tableColumn id="9" xr3:uid="{7841069B-E29E-4A5E-B561-931B24D14782}" name="NOME SUB" dataDxfId="222"/>
    <tableColumn id="10" xr3:uid="{01B251F8-5EA1-4C87-81E3-9BD14100B544}" name="Trecho Coordenação" dataDxfId="221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0"/>
    <tableColumn id="8" xr3:uid="{98E82858-1ECA-4DB3-8AE4-BBB972FC487D}" name="CORRELATO" dataDxfId="219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18" dataDxfId="217" headerRowBorderDxfId="215" tableBorderDxfId="216">
  <autoFilter ref="A1:A216" xr:uid="{0436727B-5FB8-4B0E-A1C6-DFB9231E4B16}"/>
  <tableColumns count="1">
    <tableColumn id="1" xr3:uid="{D0196BA9-8675-415E-BBE0-E5D0002285D2}" name="BLOCO" dataDxfId="214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/>
  <sortState xmlns:xlrd2="http://schemas.microsoft.com/office/spreadsheetml/2017/richdata2" ref="A6:BS1001">
    <sortCondition ref="E5:E1001"/>
  </sortState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01"/>
  <sheetViews>
    <sheetView zoomScaleNormal="100" workbookViewId="0">
      <pane xSplit="6" ySplit="3" topLeftCell="S196" activePane="bottomRight" state="frozen"/>
      <selection pane="bottomRight" activeCell="B180" sqref="B180:B220"/>
      <selection pane="bottomLeft"/>
      <selection pane="topRight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customWidth="1"/>
    <col min="58" max="58" width="8.42578125" style="118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 t="s">
        <v>919</v>
      </c>
      <c r="B1" s="192" t="s">
        <v>920</v>
      </c>
      <c r="C1" s="193"/>
      <c r="D1" s="193"/>
      <c r="E1" s="3"/>
      <c r="F1" s="192" t="s">
        <v>921</v>
      </c>
      <c r="G1" s="193"/>
      <c r="H1" s="194"/>
      <c r="I1" s="193"/>
      <c r="J1" s="193"/>
      <c r="K1" s="193"/>
      <c r="L1" s="193"/>
      <c r="M1" s="193"/>
      <c r="N1" s="193"/>
      <c r="O1" s="193"/>
      <c r="P1" s="193"/>
      <c r="Q1" s="193"/>
      <c r="R1" s="193"/>
      <c r="S1" s="193"/>
      <c r="T1" s="193"/>
      <c r="U1" s="193"/>
      <c r="V1" s="193"/>
      <c r="W1" s="193"/>
      <c r="X1" s="193"/>
      <c r="Y1" s="193"/>
      <c r="Z1" s="193"/>
      <c r="AA1" s="193"/>
      <c r="AB1" s="193"/>
      <c r="AC1" s="193"/>
      <c r="AD1" s="193"/>
      <c r="AE1" s="193"/>
      <c r="AF1" s="193"/>
      <c r="AG1" s="195"/>
      <c r="AH1" s="5"/>
      <c r="AI1" s="202" t="s">
        <v>922</v>
      </c>
      <c r="AJ1" s="203"/>
      <c r="AK1" s="203"/>
      <c r="AL1" s="203"/>
      <c r="AM1" s="204"/>
      <c r="AN1" s="205"/>
      <c r="AO1" s="203"/>
      <c r="AP1" s="203"/>
      <c r="AQ1" s="203"/>
      <c r="AR1" s="203"/>
      <c r="AS1" s="203"/>
      <c r="AT1" s="203"/>
      <c r="AU1" s="203"/>
      <c r="AV1" s="203"/>
      <c r="AW1" s="203"/>
      <c r="AX1" s="203"/>
      <c r="AY1" s="203"/>
      <c r="AZ1" s="203"/>
      <c r="BA1" s="203"/>
      <c r="BB1" s="203"/>
      <c r="BC1" s="203"/>
      <c r="BD1" s="203"/>
      <c r="BE1" s="203"/>
      <c r="BF1" s="206"/>
      <c r="BG1" s="5"/>
      <c r="BH1" s="207" t="s">
        <v>923</v>
      </c>
      <c r="BI1" s="208"/>
      <c r="BJ1" s="208"/>
      <c r="BK1" s="209"/>
      <c r="BL1" s="5"/>
      <c r="BM1" s="199" t="s">
        <v>924</v>
      </c>
      <c r="BN1" s="200"/>
      <c r="BO1" s="200"/>
      <c r="BP1" s="200"/>
      <c r="BQ1" s="200"/>
      <c r="BR1" s="200"/>
      <c r="BS1" s="201"/>
      <c r="BT1" s="8"/>
    </row>
    <row r="2" spans="1:72" s="7" customFormat="1" ht="11.25">
      <c r="A2" s="1"/>
      <c r="B2" s="1"/>
      <c r="C2" s="2"/>
      <c r="D2" s="1"/>
      <c r="E2" s="3"/>
      <c r="F2" s="20" t="s">
        <v>925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926</v>
      </c>
      <c r="T2" s="21"/>
      <c r="U2" s="21"/>
      <c r="V2" s="21"/>
      <c r="W2" s="24"/>
      <c r="X2" s="21"/>
      <c r="Y2" s="22"/>
      <c r="Z2" s="4"/>
      <c r="AA2" s="20" t="s">
        <v>927</v>
      </c>
      <c r="AB2" s="21"/>
      <c r="AC2" s="21"/>
      <c r="AD2" s="21"/>
      <c r="AE2" s="21"/>
      <c r="AF2" s="21"/>
      <c r="AG2" s="22"/>
      <c r="AH2" s="5"/>
      <c r="AI2" s="202" t="s">
        <v>925</v>
      </c>
      <c r="AJ2" s="203"/>
      <c r="AK2" s="203"/>
      <c r="AL2" s="203"/>
      <c r="AM2" s="204"/>
      <c r="AN2" s="205"/>
      <c r="AO2" s="203"/>
      <c r="AP2" s="203"/>
      <c r="AQ2" s="206"/>
      <c r="AR2" s="6"/>
      <c r="AS2" s="202" t="s">
        <v>928</v>
      </c>
      <c r="AT2" s="203"/>
      <c r="AU2" s="203"/>
      <c r="AV2" s="203"/>
      <c r="AW2" s="203"/>
      <c r="AX2" s="203"/>
      <c r="AY2" s="206"/>
      <c r="AZ2" s="6"/>
      <c r="BA2" s="196" t="s">
        <v>929</v>
      </c>
      <c r="BB2" s="198"/>
      <c r="BC2" s="202" t="s">
        <v>926</v>
      </c>
      <c r="BD2" s="203"/>
      <c r="BE2" s="203"/>
      <c r="BF2" s="206"/>
      <c r="BG2" s="5"/>
      <c r="BH2" s="210"/>
      <c r="BI2" s="211"/>
      <c r="BJ2" s="211"/>
      <c r="BK2" s="212"/>
      <c r="BL2" s="5"/>
      <c r="BM2" s="213"/>
      <c r="BN2" s="214"/>
      <c r="BO2" s="214"/>
      <c r="BP2" s="214"/>
      <c r="BQ2" s="214"/>
      <c r="BR2" s="214"/>
      <c r="BS2" s="215"/>
      <c r="BT2" s="8"/>
    </row>
    <row r="3" spans="1:72" s="7" customFormat="1" ht="11.25">
      <c r="A3" s="1"/>
      <c r="B3" s="1"/>
      <c r="C3" s="2"/>
      <c r="D3" s="1"/>
      <c r="E3" s="48"/>
      <c r="F3" s="49" t="s">
        <v>930</v>
      </c>
      <c r="G3" s="50"/>
      <c r="H3" s="149" t="s">
        <v>931</v>
      </c>
      <c r="I3" s="51"/>
      <c r="J3" s="51"/>
      <c r="K3" s="51"/>
      <c r="L3" s="50"/>
      <c r="M3" s="51"/>
      <c r="N3" s="51"/>
      <c r="O3" s="49" t="s">
        <v>928</v>
      </c>
      <c r="P3" s="50"/>
      <c r="Q3" s="49" t="s">
        <v>932</v>
      </c>
      <c r="R3" s="50"/>
      <c r="S3" s="49" t="s">
        <v>933</v>
      </c>
      <c r="T3" s="51"/>
      <c r="U3" s="125"/>
      <c r="V3" s="50"/>
      <c r="W3" s="52" t="s">
        <v>934</v>
      </c>
      <c r="X3" s="53"/>
      <c r="Y3" s="54"/>
      <c r="Z3" s="55"/>
      <c r="AA3" s="56" t="s">
        <v>935</v>
      </c>
      <c r="AB3" s="57"/>
      <c r="AC3" s="57"/>
      <c r="AD3" s="58"/>
      <c r="AE3" s="59" t="s">
        <v>936</v>
      </c>
      <c r="AF3" s="60"/>
      <c r="AG3" s="61"/>
      <c r="AH3" s="62"/>
      <c r="AI3" s="196" t="s">
        <v>930</v>
      </c>
      <c r="AJ3" s="198"/>
      <c r="AK3" s="196" t="s">
        <v>931</v>
      </c>
      <c r="AL3" s="197"/>
      <c r="AM3" s="218"/>
      <c r="AN3" s="219"/>
      <c r="AO3" s="197"/>
      <c r="AP3" s="197"/>
      <c r="AQ3" s="198"/>
      <c r="AR3" s="63"/>
      <c r="AS3" s="190" t="s">
        <v>937</v>
      </c>
      <c r="AT3" s="191"/>
      <c r="AU3" s="190" t="s">
        <v>938</v>
      </c>
      <c r="AV3" s="191"/>
      <c r="AW3" s="190" t="s">
        <v>939</v>
      </c>
      <c r="AX3" s="191"/>
      <c r="AY3" s="63" t="s">
        <v>940</v>
      </c>
      <c r="AZ3" s="63"/>
      <c r="BA3" s="216"/>
      <c r="BB3" s="217"/>
      <c r="BC3" s="196" t="s">
        <v>933</v>
      </c>
      <c r="BD3" s="197"/>
      <c r="BE3" s="197"/>
      <c r="BF3" s="198"/>
      <c r="BG3" s="62"/>
      <c r="BH3" s="210"/>
      <c r="BI3" s="211"/>
      <c r="BJ3" s="211"/>
      <c r="BK3" s="212"/>
      <c r="BL3" s="62"/>
      <c r="BM3" s="199" t="s">
        <v>941</v>
      </c>
      <c r="BN3" s="200"/>
      <c r="BO3" s="200"/>
      <c r="BP3" s="201"/>
      <c r="BQ3" s="199" t="s">
        <v>707</v>
      </c>
      <c r="BR3" s="200"/>
      <c r="BS3" s="201"/>
      <c r="BT3" s="155"/>
    </row>
    <row r="4" spans="1:72" s="8" customFormat="1" ht="11.25">
      <c r="A4" s="39" t="s">
        <v>942</v>
      </c>
      <c r="B4" s="40" t="s">
        <v>943</v>
      </c>
      <c r="C4" s="41" t="s">
        <v>942</v>
      </c>
      <c r="D4" s="42" t="s">
        <v>944</v>
      </c>
      <c r="E4" s="43"/>
      <c r="F4" s="42" t="s">
        <v>944</v>
      </c>
      <c r="G4" s="39" t="s">
        <v>942</v>
      </c>
      <c r="H4" s="117" t="s">
        <v>943</v>
      </c>
      <c r="I4" s="40" t="s">
        <v>943</v>
      </c>
      <c r="J4" s="40" t="s">
        <v>943</v>
      </c>
      <c r="K4" s="40" t="s">
        <v>943</v>
      </c>
      <c r="L4" s="40" t="s">
        <v>943</v>
      </c>
      <c r="M4" s="40" t="s">
        <v>943</v>
      </c>
      <c r="N4" s="40" t="s">
        <v>943</v>
      </c>
      <c r="O4" s="40" t="s">
        <v>943</v>
      </c>
      <c r="P4" s="40" t="s">
        <v>943</v>
      </c>
      <c r="Q4" s="40" t="s">
        <v>943</v>
      </c>
      <c r="R4" s="39" t="s">
        <v>942</v>
      </c>
      <c r="S4" s="42" t="s">
        <v>944</v>
      </c>
      <c r="T4" s="42" t="s">
        <v>944</v>
      </c>
      <c r="U4" s="39" t="s">
        <v>942</v>
      </c>
      <c r="V4" s="44" t="s">
        <v>943</v>
      </c>
      <c r="W4" s="44" t="s">
        <v>943</v>
      </c>
      <c r="X4" s="42" t="s">
        <v>944</v>
      </c>
      <c r="Y4" s="42" t="s">
        <v>944</v>
      </c>
      <c r="Z4" s="42" t="s">
        <v>944</v>
      </c>
      <c r="AA4" s="40" t="s">
        <v>943</v>
      </c>
      <c r="AB4" s="42" t="s">
        <v>944</v>
      </c>
      <c r="AC4" s="42" t="s">
        <v>944</v>
      </c>
      <c r="AD4" s="40" t="s">
        <v>943</v>
      </c>
      <c r="AE4" s="40" t="s">
        <v>943</v>
      </c>
      <c r="AF4" s="40" t="s">
        <v>943</v>
      </c>
      <c r="AG4" s="40" t="s">
        <v>943</v>
      </c>
      <c r="AH4" s="45"/>
      <c r="AI4" s="42" t="s">
        <v>944</v>
      </c>
      <c r="AJ4" s="39" t="s">
        <v>942</v>
      </c>
      <c r="AK4" s="40" t="s">
        <v>943</v>
      </c>
      <c r="AL4" s="40" t="s">
        <v>943</v>
      </c>
      <c r="AM4" s="119" t="s">
        <v>943</v>
      </c>
      <c r="AN4" s="117" t="s">
        <v>943</v>
      </c>
      <c r="AO4" s="40" t="s">
        <v>943</v>
      </c>
      <c r="AP4" s="40" t="s">
        <v>943</v>
      </c>
      <c r="AQ4" s="40" t="s">
        <v>943</v>
      </c>
      <c r="AR4" s="40" t="s">
        <v>943</v>
      </c>
      <c r="AS4" s="40" t="s">
        <v>943</v>
      </c>
      <c r="AT4" s="40" t="s">
        <v>943</v>
      </c>
      <c r="AU4" s="40" t="s">
        <v>943</v>
      </c>
      <c r="AV4" s="40" t="s">
        <v>943</v>
      </c>
      <c r="AW4" s="40" t="s">
        <v>943</v>
      </c>
      <c r="AX4" s="40" t="s">
        <v>943</v>
      </c>
      <c r="AY4" s="39" t="s">
        <v>942</v>
      </c>
      <c r="AZ4" s="42" t="s">
        <v>944</v>
      </c>
      <c r="BA4" s="40" t="s">
        <v>943</v>
      </c>
      <c r="BB4" s="39" t="s">
        <v>942</v>
      </c>
      <c r="BC4" s="42" t="s">
        <v>944</v>
      </c>
      <c r="BD4" s="42" t="s">
        <v>944</v>
      </c>
      <c r="BE4" s="39" t="s">
        <v>942</v>
      </c>
      <c r="BF4" s="117" t="s">
        <v>943</v>
      </c>
      <c r="BG4" s="46" t="s">
        <v>945</v>
      </c>
      <c r="BH4" s="40" t="s">
        <v>943</v>
      </c>
      <c r="BI4" s="40" t="s">
        <v>943</v>
      </c>
      <c r="BJ4" s="40" t="s">
        <v>943</v>
      </c>
      <c r="BK4" s="40" t="s">
        <v>943</v>
      </c>
      <c r="BL4" s="46" t="s">
        <v>945</v>
      </c>
      <c r="BM4" s="42" t="s">
        <v>944</v>
      </c>
      <c r="BN4" s="42" t="s">
        <v>944</v>
      </c>
      <c r="BO4" s="42" t="s">
        <v>944</v>
      </c>
      <c r="BP4" s="40" t="s">
        <v>943</v>
      </c>
      <c r="BQ4" s="39" t="s">
        <v>942</v>
      </c>
      <c r="BR4" s="39" t="s">
        <v>942</v>
      </c>
      <c r="BS4" s="39" t="s">
        <v>942</v>
      </c>
    </row>
    <row r="5" spans="1:72" s="7" customFormat="1" ht="14.25" customHeight="1">
      <c r="A5" s="123" t="s">
        <v>946</v>
      </c>
      <c r="B5" s="123" t="s">
        <v>947</v>
      </c>
      <c r="C5" s="123" t="s">
        <v>948</v>
      </c>
      <c r="D5" s="123" t="s">
        <v>949</v>
      </c>
      <c r="E5" s="131" t="s">
        <v>950</v>
      </c>
      <c r="F5" s="123" t="s">
        <v>951</v>
      </c>
      <c r="G5" s="123" t="s">
        <v>952</v>
      </c>
      <c r="H5" s="123" t="s">
        <v>953</v>
      </c>
      <c r="I5" s="123" t="s">
        <v>954</v>
      </c>
      <c r="J5" s="123" t="s">
        <v>1</v>
      </c>
      <c r="K5" s="123" t="s">
        <v>955</v>
      </c>
      <c r="L5" s="123" t="s">
        <v>956</v>
      </c>
      <c r="M5" s="123" t="s">
        <v>957</v>
      </c>
      <c r="N5" s="123" t="s">
        <v>5</v>
      </c>
      <c r="O5" s="123" t="s">
        <v>958</v>
      </c>
      <c r="P5" s="123" t="s">
        <v>959</v>
      </c>
      <c r="Q5" s="123" t="s">
        <v>960</v>
      </c>
      <c r="R5" s="123" t="s">
        <v>961</v>
      </c>
      <c r="S5" s="123" t="s">
        <v>962</v>
      </c>
      <c r="T5" s="123" t="s">
        <v>963</v>
      </c>
      <c r="U5" s="123" t="s">
        <v>4</v>
      </c>
      <c r="V5" s="123" t="s">
        <v>964</v>
      </c>
      <c r="W5" s="123" t="s">
        <v>965</v>
      </c>
      <c r="X5" s="123" t="s">
        <v>966</v>
      </c>
      <c r="Y5" s="123" t="s">
        <v>967</v>
      </c>
      <c r="Z5" s="123" t="s">
        <v>376</v>
      </c>
      <c r="AA5" s="123" t="s">
        <v>968</v>
      </c>
      <c r="AB5" s="123" t="s">
        <v>969</v>
      </c>
      <c r="AC5" s="123" t="s">
        <v>970</v>
      </c>
      <c r="AD5" s="123" t="s">
        <v>971</v>
      </c>
      <c r="AE5" s="123" t="s">
        <v>972</v>
      </c>
      <c r="AF5" s="123" t="s">
        <v>973</v>
      </c>
      <c r="AG5" s="123" t="s">
        <v>974</v>
      </c>
      <c r="AH5" s="154" t="s">
        <v>975</v>
      </c>
      <c r="AI5" s="123" t="s">
        <v>976</v>
      </c>
      <c r="AJ5" s="123" t="s">
        <v>977</v>
      </c>
      <c r="AK5" s="123" t="s">
        <v>978</v>
      </c>
      <c r="AL5" s="123" t="s">
        <v>979</v>
      </c>
      <c r="AM5" s="123" t="s">
        <v>980</v>
      </c>
      <c r="AN5" s="123" t="s">
        <v>981</v>
      </c>
      <c r="AO5" s="123" t="s">
        <v>982</v>
      </c>
      <c r="AP5" s="123" t="s">
        <v>983</v>
      </c>
      <c r="AQ5" s="123" t="s">
        <v>984</v>
      </c>
      <c r="AR5" s="123" t="s">
        <v>985</v>
      </c>
      <c r="AS5" s="123" t="s">
        <v>986</v>
      </c>
      <c r="AT5" s="123" t="s">
        <v>987</v>
      </c>
      <c r="AU5" s="123" t="s">
        <v>988</v>
      </c>
      <c r="AV5" s="123" t="s">
        <v>989</v>
      </c>
      <c r="AW5" s="123" t="s">
        <v>990</v>
      </c>
      <c r="AX5" s="123" t="s">
        <v>991</v>
      </c>
      <c r="AY5" s="123" t="s">
        <v>940</v>
      </c>
      <c r="AZ5" s="123" t="s">
        <v>992</v>
      </c>
      <c r="BA5" s="123" t="s">
        <v>993</v>
      </c>
      <c r="BB5" s="123" t="s">
        <v>994</v>
      </c>
      <c r="BC5" s="123" t="s">
        <v>995</v>
      </c>
      <c r="BD5" s="123" t="s">
        <v>996</v>
      </c>
      <c r="BE5" s="123" t="s">
        <v>997</v>
      </c>
      <c r="BF5" s="123" t="s">
        <v>998</v>
      </c>
      <c r="BG5" s="154" t="s">
        <v>999</v>
      </c>
      <c r="BH5" s="123" t="s">
        <v>1000</v>
      </c>
      <c r="BI5" s="123" t="s">
        <v>1001</v>
      </c>
      <c r="BJ5" s="123" t="s">
        <v>1002</v>
      </c>
      <c r="BK5" s="123" t="s">
        <v>1003</v>
      </c>
      <c r="BL5" s="154" t="s">
        <v>1004</v>
      </c>
      <c r="BM5" s="123" t="s">
        <v>1005</v>
      </c>
      <c r="BN5" s="123" t="s">
        <v>1006</v>
      </c>
      <c r="BO5" s="123" t="s">
        <v>1007</v>
      </c>
      <c r="BP5" s="123" t="s">
        <v>1008</v>
      </c>
      <c r="BQ5" s="123" t="s">
        <v>1009</v>
      </c>
      <c r="BR5" s="123" t="s">
        <v>1010</v>
      </c>
      <c r="BS5" s="123" t="s">
        <v>1011</v>
      </c>
      <c r="BT5" s="8" t="s">
        <v>1012</v>
      </c>
    </row>
    <row r="6" spans="1:72" s="8" customFormat="1" ht="15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1013</v>
      </c>
      <c r="W6" s="151" t="s">
        <v>1014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1013</v>
      </c>
      <c r="BG6" s="16"/>
      <c r="BH6" s="110">
        <v>0</v>
      </c>
      <c r="BI6" s="110" t="s">
        <v>1015</v>
      </c>
      <c r="BJ6" s="110" t="s">
        <v>1015</v>
      </c>
      <c r="BK6" s="110" t="s">
        <v>1015</v>
      </c>
      <c r="BL6" s="16"/>
      <c r="BM6" s="130" t="s">
        <v>402</v>
      </c>
      <c r="BN6" s="130" t="s">
        <v>422</v>
      </c>
      <c r="BO6" s="130" t="s">
        <v>538</v>
      </c>
      <c r="BP6" s="110" t="s">
        <v>1015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1016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1017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1018</v>
      </c>
      <c r="W7" s="151" t="s">
        <v>1019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1018</v>
      </c>
      <c r="BG7" s="16"/>
      <c r="BH7" s="110">
        <v>0</v>
      </c>
      <c r="BI7" s="110" t="s">
        <v>1020</v>
      </c>
      <c r="BJ7" s="110" t="s">
        <v>1020</v>
      </c>
      <c r="BK7" s="110" t="s">
        <v>1020</v>
      </c>
      <c r="BL7" s="16"/>
      <c r="BM7" s="130" t="s">
        <v>406</v>
      </c>
      <c r="BN7" s="130" t="s">
        <v>435</v>
      </c>
      <c r="BO7" s="130" t="s">
        <v>486</v>
      </c>
      <c r="BP7" s="110" t="s">
        <v>1020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1021</v>
      </c>
      <c r="W8" s="151" t="s">
        <v>1022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1021</v>
      </c>
      <c r="BG8" s="16"/>
      <c r="BH8" s="110">
        <v>2</v>
      </c>
      <c r="BI8" s="110" t="s">
        <v>1023</v>
      </c>
      <c r="BJ8" s="110" t="s">
        <v>1023</v>
      </c>
      <c r="BK8" s="110" t="s">
        <v>1023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1024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1025</v>
      </c>
      <c r="W9" s="151" t="s">
        <v>1026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1025</v>
      </c>
      <c r="BG9" s="16"/>
      <c r="BH9" s="17">
        <v>0</v>
      </c>
      <c r="BI9" s="17"/>
      <c r="BJ9" s="17" t="s">
        <v>1027</v>
      </c>
      <c r="BK9" s="17" t="s">
        <v>1028</v>
      </c>
      <c r="BL9" s="16"/>
      <c r="BM9" s="130" t="s">
        <v>406</v>
      </c>
      <c r="BN9" s="130" t="s">
        <v>435</v>
      </c>
      <c r="BO9" s="130" t="s">
        <v>497</v>
      </c>
      <c r="BP9" s="18" t="s">
        <v>1029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1030</v>
      </c>
      <c r="W10" s="151" t="s">
        <v>1014</v>
      </c>
      <c r="X10" s="104" t="s">
        <v>381</v>
      </c>
      <c r="Y10" s="129"/>
      <c r="Z10" s="104"/>
      <c r="AA10" s="105" t="s">
        <v>1031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1030</v>
      </c>
      <c r="BG10" s="16"/>
      <c r="BH10" s="17">
        <v>2</v>
      </c>
      <c r="BI10" s="17"/>
      <c r="BJ10" s="17" t="s">
        <v>1032</v>
      </c>
      <c r="BK10" s="17" t="s">
        <v>1033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1034</v>
      </c>
      <c r="W11" s="151" t="s">
        <v>1026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1034</v>
      </c>
      <c r="BG11" s="16"/>
      <c r="BH11" s="17">
        <v>2</v>
      </c>
      <c r="BI11" s="17"/>
      <c r="BJ11" s="17" t="s">
        <v>1035</v>
      </c>
      <c r="BK11" s="17" t="s">
        <v>1036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1037</v>
      </c>
      <c r="W12" s="151" t="s">
        <v>1026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1037</v>
      </c>
      <c r="BG12" s="16"/>
      <c r="BH12" s="17">
        <v>0</v>
      </c>
      <c r="BI12" s="17"/>
      <c r="BJ12" s="17" t="s">
        <v>1038</v>
      </c>
      <c r="BK12" s="18" t="s">
        <v>1039</v>
      </c>
      <c r="BL12" s="16"/>
      <c r="BM12" s="130" t="s">
        <v>396</v>
      </c>
      <c r="BN12" s="130" t="s">
        <v>430</v>
      </c>
      <c r="BO12" s="130" t="s">
        <v>430</v>
      </c>
      <c r="BP12" s="18" t="s">
        <v>1040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1013</v>
      </c>
      <c r="W13" s="151" t="s">
        <v>1014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1013</v>
      </c>
      <c r="BG13" s="16"/>
      <c r="BH13" s="17">
        <v>0</v>
      </c>
      <c r="BI13" s="17"/>
      <c r="BJ13" s="17" t="s">
        <v>1041</v>
      </c>
      <c r="BK13" s="17" t="s">
        <v>1041</v>
      </c>
      <c r="BL13" s="16"/>
      <c r="BM13" s="130" t="s">
        <v>396</v>
      </c>
      <c r="BN13" s="130" t="s">
        <v>430</v>
      </c>
      <c r="BO13" s="130" t="s">
        <v>430</v>
      </c>
      <c r="BP13" s="18" t="s">
        <v>1040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1042</v>
      </c>
      <c r="W14" s="151" t="s">
        <v>1043</v>
      </c>
      <c r="X14" s="104" t="s">
        <v>386</v>
      </c>
      <c r="Y14" s="129"/>
      <c r="Z14" s="104"/>
      <c r="AA14" s="105" t="s">
        <v>1044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1042</v>
      </c>
      <c r="BG14" s="16"/>
      <c r="BH14" s="17">
        <v>0</v>
      </c>
      <c r="BI14" s="17"/>
      <c r="BJ14" s="17" t="s">
        <v>1045</v>
      </c>
      <c r="BK14" s="17" t="s">
        <v>1045</v>
      </c>
      <c r="BL14" s="16"/>
      <c r="BM14" s="130" t="s">
        <v>406</v>
      </c>
      <c r="BN14" s="130" t="s">
        <v>435</v>
      </c>
      <c r="BO14" s="130" t="s">
        <v>497</v>
      </c>
      <c r="BP14" s="18" t="s">
        <v>1046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1047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1048</v>
      </c>
      <c r="W15" s="151" t="s">
        <v>1026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1048</v>
      </c>
      <c r="BG15" s="16"/>
      <c r="BH15" s="17">
        <v>0</v>
      </c>
      <c r="BI15" s="17"/>
      <c r="BJ15" s="17" t="s">
        <v>1049</v>
      </c>
      <c r="BK15" s="110" t="s">
        <v>1049</v>
      </c>
      <c r="BL15" s="16"/>
      <c r="BM15" s="130" t="s">
        <v>407</v>
      </c>
      <c r="BN15" s="130" t="s">
        <v>435</v>
      </c>
      <c r="BO15" s="130" t="s">
        <v>486</v>
      </c>
      <c r="BP15" s="18" t="s">
        <v>1050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1051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1052</v>
      </c>
      <c r="W16" s="151" t="s">
        <v>1053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1052</v>
      </c>
      <c r="BG16" s="16"/>
      <c r="BH16" s="17">
        <v>2</v>
      </c>
      <c r="BI16" s="17"/>
      <c r="BJ16" s="17" t="s">
        <v>1054</v>
      </c>
      <c r="BK16" s="17" t="s">
        <v>1054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1052</v>
      </c>
      <c r="W17" s="151" t="s">
        <v>1055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1052</v>
      </c>
      <c r="BG17" s="16"/>
      <c r="BH17" s="17">
        <v>0</v>
      </c>
      <c r="BI17" s="17"/>
      <c r="BJ17" s="17" t="s">
        <v>1038</v>
      </c>
      <c r="BK17" s="18" t="s">
        <v>1039</v>
      </c>
      <c r="BL17" s="16"/>
      <c r="BM17" s="130" t="s">
        <v>396</v>
      </c>
      <c r="BN17" s="130" t="s">
        <v>430</v>
      </c>
      <c r="BO17" s="130" t="s">
        <v>430</v>
      </c>
      <c r="BP17" s="18" t="s">
        <v>1040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1030</v>
      </c>
      <c r="W18" s="151" t="s">
        <v>1056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1030</v>
      </c>
      <c r="BG18" s="16"/>
      <c r="BH18" s="17">
        <v>2</v>
      </c>
      <c r="BI18" s="17"/>
      <c r="BJ18" s="17" t="s">
        <v>1057</v>
      </c>
      <c r="BK18" s="17" t="s">
        <v>1057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1058</v>
      </c>
      <c r="I19" s="106" t="s">
        <v>1058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1059</v>
      </c>
      <c r="W19" s="151" t="s">
        <v>1014</v>
      </c>
      <c r="X19" s="104" t="s">
        <v>386</v>
      </c>
      <c r="Y19" s="129"/>
      <c r="Z19" s="104"/>
      <c r="AA19" s="105" t="s">
        <v>1060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1061</v>
      </c>
      <c r="BK19" s="18" t="s">
        <v>1062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1042</v>
      </c>
      <c r="W20" s="151" t="s">
        <v>1055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1042</v>
      </c>
      <c r="BG20" s="16"/>
      <c r="BH20" s="17">
        <v>2</v>
      </c>
      <c r="BI20" s="17"/>
      <c r="BJ20" s="17" t="s">
        <v>1063</v>
      </c>
      <c r="BK20" s="17" t="s">
        <v>1064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1065</v>
      </c>
      <c r="W21" s="151" t="s">
        <v>1026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1065</v>
      </c>
      <c r="BG21" s="16"/>
      <c r="BH21" s="17">
        <v>0</v>
      </c>
      <c r="BI21" s="17"/>
      <c r="BJ21" s="17" t="s">
        <v>1066</v>
      </c>
      <c r="BK21" s="17" t="s">
        <v>1066</v>
      </c>
      <c r="BL21" s="16"/>
      <c r="BM21" s="130" t="s">
        <v>396</v>
      </c>
      <c r="BN21" s="130" t="s">
        <v>430</v>
      </c>
      <c r="BO21" s="130" t="s">
        <v>430</v>
      </c>
      <c r="BP21" s="18" t="s">
        <v>1067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1065</v>
      </c>
      <c r="W22" s="151" t="s">
        <v>1026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1065</v>
      </c>
      <c r="BG22" s="16"/>
      <c r="BH22" s="17">
        <v>0</v>
      </c>
      <c r="BI22" s="17"/>
      <c r="BJ22" s="17" t="s">
        <v>1066</v>
      </c>
      <c r="BK22" s="17" t="s">
        <v>1066</v>
      </c>
      <c r="BL22" s="16"/>
      <c r="BM22" s="130" t="s">
        <v>396</v>
      </c>
      <c r="BN22" s="130" t="s">
        <v>430</v>
      </c>
      <c r="BO22" s="130" t="s">
        <v>430</v>
      </c>
      <c r="BP22" s="18" t="s">
        <v>1067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1065</v>
      </c>
      <c r="W23" s="151" t="s">
        <v>1068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1065</v>
      </c>
      <c r="BG23" s="16"/>
      <c r="BH23" s="17">
        <v>0</v>
      </c>
      <c r="BI23" s="17"/>
      <c r="BJ23" s="17" t="s">
        <v>1039</v>
      </c>
      <c r="BK23" s="17" t="s">
        <v>1039</v>
      </c>
      <c r="BL23" s="16"/>
      <c r="BM23" s="130" t="s">
        <v>396</v>
      </c>
      <c r="BN23" s="130" t="s">
        <v>430</v>
      </c>
      <c r="BO23" s="130" t="s">
        <v>430</v>
      </c>
      <c r="BP23" s="18" t="s">
        <v>1039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1069</v>
      </c>
      <c r="I24" s="106" t="s">
        <v>1069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1070</v>
      </c>
      <c r="W24" s="151" t="s">
        <v>1071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1070</v>
      </c>
      <c r="BG24" s="16"/>
      <c r="BH24" s="17">
        <v>0</v>
      </c>
      <c r="BI24" s="17"/>
      <c r="BJ24" s="17" t="s">
        <v>1039</v>
      </c>
      <c r="BK24" s="17" t="s">
        <v>1039</v>
      </c>
      <c r="BL24" s="16"/>
      <c r="BM24" s="130" t="s">
        <v>396</v>
      </c>
      <c r="BN24" s="130" t="s">
        <v>430</v>
      </c>
      <c r="BO24" s="130" t="s">
        <v>430</v>
      </c>
      <c r="BP24" s="18" t="s">
        <v>1039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1072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1073</v>
      </c>
      <c r="W25" s="151" t="s">
        <v>1014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1073</v>
      </c>
      <c r="BG25" s="16"/>
      <c r="BH25" s="17">
        <v>0</v>
      </c>
      <c r="BI25" s="17"/>
      <c r="BJ25" s="17" t="s">
        <v>1074</v>
      </c>
      <c r="BK25" s="17" t="s">
        <v>1074</v>
      </c>
      <c r="BL25" s="16"/>
      <c r="BM25" s="130" t="s">
        <v>396</v>
      </c>
      <c r="BN25" s="130" t="s">
        <v>430</v>
      </c>
      <c r="BO25" s="130" t="s">
        <v>430</v>
      </c>
      <c r="BP25" s="18" t="s">
        <v>1039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1075</v>
      </c>
      <c r="W26" s="151" t="s">
        <v>1026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1075</v>
      </c>
      <c r="BG26" s="16"/>
      <c r="BH26" s="17">
        <v>0</v>
      </c>
      <c r="BI26" s="17"/>
      <c r="BJ26" s="17" t="s">
        <v>1076</v>
      </c>
      <c r="BK26" s="17" t="s">
        <v>1076</v>
      </c>
      <c r="BL26" s="16"/>
      <c r="BM26" s="130" t="s">
        <v>396</v>
      </c>
      <c r="BN26" s="130" t="s">
        <v>430</v>
      </c>
      <c r="BO26" s="130" t="s">
        <v>430</v>
      </c>
      <c r="BP26" s="18" t="s">
        <v>1040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1075</v>
      </c>
      <c r="W27" s="151" t="s">
        <v>1026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1075</v>
      </c>
      <c r="BG27" s="16"/>
      <c r="BH27" s="17">
        <v>0</v>
      </c>
      <c r="BI27" s="17"/>
      <c r="BJ27" s="17" t="s">
        <v>1076</v>
      </c>
      <c r="BK27" s="17" t="s">
        <v>1076</v>
      </c>
      <c r="BL27" s="16"/>
      <c r="BM27" s="130" t="s">
        <v>396</v>
      </c>
      <c r="BN27" s="130" t="s">
        <v>430</v>
      </c>
      <c r="BO27" s="130" t="s">
        <v>430</v>
      </c>
      <c r="BP27" s="18" t="s">
        <v>1040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1075</v>
      </c>
      <c r="W28" s="151" t="s">
        <v>1026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1075</v>
      </c>
      <c r="BG28" s="16"/>
      <c r="BH28" s="17">
        <v>0</v>
      </c>
      <c r="BI28" s="17"/>
      <c r="BJ28" s="17" t="s">
        <v>1076</v>
      </c>
      <c r="BK28" s="17" t="s">
        <v>1076</v>
      </c>
      <c r="BL28" s="16"/>
      <c r="BM28" s="130" t="s">
        <v>396</v>
      </c>
      <c r="BN28" s="130" t="s">
        <v>430</v>
      </c>
      <c r="BO28" s="130" t="s">
        <v>430</v>
      </c>
      <c r="BP28" s="18" t="s">
        <v>1040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1075</v>
      </c>
      <c r="W29" s="151" t="s">
        <v>1026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1075</v>
      </c>
      <c r="BG29" s="16"/>
      <c r="BH29" s="17">
        <v>0</v>
      </c>
      <c r="BI29" s="17"/>
      <c r="BJ29" s="17" t="s">
        <v>1076</v>
      </c>
      <c r="BK29" s="17" t="s">
        <v>1076</v>
      </c>
      <c r="BL29" s="16"/>
      <c r="BM29" s="130" t="s">
        <v>396</v>
      </c>
      <c r="BN29" s="130" t="s">
        <v>430</v>
      </c>
      <c r="BO29" s="130" t="s">
        <v>430</v>
      </c>
      <c r="BP29" s="18" t="s">
        <v>1040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1077</v>
      </c>
      <c r="N30" s="105" t="s">
        <v>1078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1079</v>
      </c>
      <c r="W30" s="151" t="s">
        <v>1080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1079</v>
      </c>
      <c r="BG30" s="16"/>
      <c r="BH30" s="17">
        <v>2</v>
      </c>
      <c r="BI30" s="17"/>
      <c r="BJ30" s="17" t="s">
        <v>1081</v>
      </c>
      <c r="BK30" s="17" t="s">
        <v>1081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1013</v>
      </c>
      <c r="W31" s="151" t="s">
        <v>1026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1013</v>
      </c>
      <c r="BG31" s="16"/>
      <c r="BH31" s="17">
        <v>0</v>
      </c>
      <c r="BI31" s="17"/>
      <c r="BJ31" s="17" t="s">
        <v>1082</v>
      </c>
      <c r="BK31" s="17" t="s">
        <v>1082</v>
      </c>
      <c r="BL31" s="16"/>
      <c r="BM31" s="130" t="s">
        <v>396</v>
      </c>
      <c r="BN31" s="130" t="s">
        <v>430</v>
      </c>
      <c r="BO31" s="130" t="s">
        <v>430</v>
      </c>
      <c r="BP31" s="18" t="s">
        <v>1040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1083</v>
      </c>
      <c r="I32" s="106" t="s">
        <v>1016</v>
      </c>
      <c r="J32" s="105">
        <v>92</v>
      </c>
      <c r="K32" s="105">
        <v>83.7</v>
      </c>
      <c r="L32" s="105" t="s">
        <v>558</v>
      </c>
      <c r="M32" s="105" t="s">
        <v>1084</v>
      </c>
      <c r="N32" s="105" t="s">
        <v>1085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1052</v>
      </c>
      <c r="W32" s="151" t="s">
        <v>1086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1052</v>
      </c>
      <c r="BG32" s="16"/>
      <c r="BH32" s="17">
        <v>0</v>
      </c>
      <c r="BI32" s="17"/>
      <c r="BJ32" s="17" t="s">
        <v>1038</v>
      </c>
      <c r="BK32" s="18" t="s">
        <v>1087</v>
      </c>
      <c r="BL32" s="16" t="s">
        <v>1088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1052</v>
      </c>
      <c r="W33" s="151" t="s">
        <v>1089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1052</v>
      </c>
      <c r="BG33" s="16"/>
      <c r="BH33" s="17">
        <v>0</v>
      </c>
      <c r="BI33" s="17"/>
      <c r="BJ33" s="17" t="s">
        <v>1038</v>
      </c>
      <c r="BK33" s="18" t="s">
        <v>1039</v>
      </c>
      <c r="BL33" s="16"/>
      <c r="BM33" s="130" t="s">
        <v>396</v>
      </c>
      <c r="BN33" s="130" t="s">
        <v>430</v>
      </c>
      <c r="BO33" s="130" t="s">
        <v>430</v>
      </c>
      <c r="BP33" s="18" t="s">
        <v>1040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1021</v>
      </c>
      <c r="W34" s="151" t="s">
        <v>1022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1021</v>
      </c>
      <c r="BG34" s="16"/>
      <c r="BH34" s="17">
        <v>2</v>
      </c>
      <c r="BI34" s="17"/>
      <c r="BJ34" s="17" t="s">
        <v>1090</v>
      </c>
      <c r="BK34" s="17" t="s">
        <v>1091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1092</v>
      </c>
      <c r="W35" s="151" t="s">
        <v>1093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1092</v>
      </c>
      <c r="W36" s="151" t="s">
        <v>1094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1095</v>
      </c>
      <c r="W37" s="151" t="s">
        <v>1096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1059</v>
      </c>
      <c r="W38" s="151" t="s">
        <v>1096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1097</v>
      </c>
      <c r="I39" s="106" t="s">
        <v>1097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1075</v>
      </c>
      <c r="W39" s="151" t="s">
        <v>1098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1097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1099</v>
      </c>
      <c r="W40" s="151" t="s">
        <v>1100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1099</v>
      </c>
      <c r="W41" s="151" t="s">
        <v>1101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1102</v>
      </c>
      <c r="I42" s="106" t="s">
        <v>1102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1099</v>
      </c>
      <c r="W42" s="151" t="s">
        <v>1103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1099</v>
      </c>
      <c r="W43" s="151" t="s">
        <v>1104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1105</v>
      </c>
      <c r="N44" s="127" t="s">
        <v>1106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1099</v>
      </c>
      <c r="W44" s="151" t="s">
        <v>1107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1037</v>
      </c>
      <c r="W45" s="151" t="s">
        <v>1026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1017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1025</v>
      </c>
      <c r="W46" s="151" t="s">
        <v>1108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1013</v>
      </c>
      <c r="W47" s="151" t="s">
        <v>1071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1013</v>
      </c>
      <c r="W48" s="151" t="s">
        <v>1109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1110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1013</v>
      </c>
      <c r="W49" s="151" t="s">
        <v>1111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1112</v>
      </c>
      <c r="W50" s="151" t="s">
        <v>1113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1013</v>
      </c>
      <c r="W51" s="151" t="s">
        <v>1114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1051</v>
      </c>
      <c r="I52" s="106" t="s">
        <v>1051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1073</v>
      </c>
      <c r="W52" s="151" t="s">
        <v>1014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1051</v>
      </c>
      <c r="I53" s="106" t="s">
        <v>1051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1013</v>
      </c>
      <c r="W53" s="151" t="s">
        <v>1115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1092</v>
      </c>
      <c r="W54" s="151" t="s">
        <v>1116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1117</v>
      </c>
      <c r="W55" s="151" t="s">
        <v>1093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1024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1025</v>
      </c>
      <c r="W56" s="151" t="s">
        <v>1026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1030</v>
      </c>
      <c r="W57" s="151" t="s">
        <v>1014</v>
      </c>
      <c r="X57" s="104" t="s">
        <v>381</v>
      </c>
      <c r="Y57" s="129" t="s">
        <v>380</v>
      </c>
      <c r="Z57" s="104"/>
      <c r="AA57" s="105" t="s">
        <v>1031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1118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1119</v>
      </c>
      <c r="W58" s="151" t="s">
        <v>1093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1042</v>
      </c>
      <c r="W59" s="151" t="s">
        <v>1043</v>
      </c>
      <c r="X59" s="104" t="s">
        <v>386</v>
      </c>
      <c r="Y59" s="129" t="s">
        <v>389</v>
      </c>
      <c r="Z59" s="104"/>
      <c r="AA59" s="105" t="s">
        <v>1044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1120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1047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1048</v>
      </c>
      <c r="W60" s="151" t="s">
        <v>1026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1121</v>
      </c>
      <c r="I61" s="106" t="s">
        <v>1121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1122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1059</v>
      </c>
      <c r="W61" s="151" t="s">
        <v>1123</v>
      </c>
      <c r="X61" s="104" t="s">
        <v>381</v>
      </c>
      <c r="Y61" s="129" t="s">
        <v>380</v>
      </c>
      <c r="Z61" s="104"/>
      <c r="AA61" s="105" t="s">
        <v>1124</v>
      </c>
      <c r="AB61" s="103" t="s">
        <v>388</v>
      </c>
      <c r="AC61" s="152" t="s">
        <v>371</v>
      </c>
      <c r="AD61" s="107">
        <v>0.33333333333333331</v>
      </c>
      <c r="AE61" s="172" t="s">
        <v>1125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1042</v>
      </c>
      <c r="W62" s="151" t="s">
        <v>1055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1072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1073</v>
      </c>
      <c r="W63" s="151" t="s">
        <v>1014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1021</v>
      </c>
      <c r="W64" s="151" t="s">
        <v>1022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1121</v>
      </c>
      <c r="I67" s="106" t="s">
        <v>1121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1122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1059</v>
      </c>
      <c r="W67" s="151" t="s">
        <v>1123</v>
      </c>
      <c r="X67" s="104" t="s">
        <v>381</v>
      </c>
      <c r="Y67" s="129" t="s">
        <v>380</v>
      </c>
      <c r="Z67" s="104"/>
      <c r="AA67" s="105" t="s">
        <v>1124</v>
      </c>
      <c r="AB67" s="103" t="s">
        <v>388</v>
      </c>
      <c r="AC67" s="152" t="s">
        <v>371</v>
      </c>
      <c r="AD67" s="107">
        <v>0.33333333333333331</v>
      </c>
      <c r="AE67" s="172" t="s">
        <v>1125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1126</v>
      </c>
      <c r="BK67" s="17" t="s">
        <v>1126</v>
      </c>
      <c r="BL67" s="16"/>
      <c r="BM67" s="130" t="s">
        <v>398</v>
      </c>
      <c r="BN67" s="130" t="s">
        <v>420</v>
      </c>
      <c r="BO67" s="130" t="s">
        <v>484</v>
      </c>
      <c r="BP67" s="18" t="s">
        <v>1126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1092</v>
      </c>
      <c r="W68" s="151" t="s">
        <v>1093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1127</v>
      </c>
      <c r="BK68" s="18" t="s">
        <v>1127</v>
      </c>
      <c r="BL68" s="16"/>
      <c r="BM68" s="130" t="s">
        <v>405</v>
      </c>
      <c r="BN68" s="130" t="s">
        <v>434</v>
      </c>
      <c r="BO68" s="130" t="s">
        <v>495</v>
      </c>
      <c r="BP68" s="18" t="s">
        <v>1127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1024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1025</v>
      </c>
      <c r="W69" s="151" t="s">
        <v>1026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1128</v>
      </c>
      <c r="BK69" s="17" t="s">
        <v>1128</v>
      </c>
      <c r="BL69" s="16"/>
      <c r="BM69" s="130" t="s">
        <v>406</v>
      </c>
      <c r="BN69" s="130" t="s">
        <v>435</v>
      </c>
      <c r="BO69" s="130" t="s">
        <v>497</v>
      </c>
      <c r="BP69" s="18" t="s">
        <v>1129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1030</v>
      </c>
      <c r="W70" s="151" t="s">
        <v>1014</v>
      </c>
      <c r="X70" s="104" t="s">
        <v>381</v>
      </c>
      <c r="Y70" s="129" t="s">
        <v>380</v>
      </c>
      <c r="Z70" s="104"/>
      <c r="AA70" s="105" t="s">
        <v>1031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1130</v>
      </c>
      <c r="BK70" s="18" t="s">
        <v>1130</v>
      </c>
      <c r="BL70" s="16"/>
      <c r="BM70" s="130" t="s">
        <v>403</v>
      </c>
      <c r="BN70" s="130" t="s">
        <v>423</v>
      </c>
      <c r="BO70" s="130" t="s">
        <v>490</v>
      </c>
      <c r="BP70" s="18" t="s">
        <v>1130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1042</v>
      </c>
      <c r="W71" s="151" t="s">
        <v>1055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1131</v>
      </c>
      <c r="BK71" s="18" t="s">
        <v>1131</v>
      </c>
      <c r="BL71" s="16"/>
      <c r="BM71" s="130" t="s">
        <v>405</v>
      </c>
      <c r="BN71" s="130" t="s">
        <v>434</v>
      </c>
      <c r="BO71" s="130" t="s">
        <v>495</v>
      </c>
      <c r="BP71" s="18" t="s">
        <v>1131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1042</v>
      </c>
      <c r="W72" s="151" t="s">
        <v>1043</v>
      </c>
      <c r="X72" s="104" t="s">
        <v>386</v>
      </c>
      <c r="Y72" s="129" t="s">
        <v>389</v>
      </c>
      <c r="Z72" s="104"/>
      <c r="AA72" s="105" t="s">
        <v>1044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1132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1118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1119</v>
      </c>
      <c r="W73" s="151" t="s">
        <v>1093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1133</v>
      </c>
      <c r="BK73" s="17" t="s">
        <v>1133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1134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1092</v>
      </c>
      <c r="W75" s="151" t="s">
        <v>1094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1135</v>
      </c>
      <c r="BK75" s="17" t="s">
        <v>1136</v>
      </c>
      <c r="BL75" s="16"/>
      <c r="BM75" s="130" t="s">
        <v>405</v>
      </c>
      <c r="BN75" s="130" t="s">
        <v>434</v>
      </c>
      <c r="BO75" s="130" t="s">
        <v>495</v>
      </c>
      <c r="BP75" s="18" t="s">
        <v>1136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1021</v>
      </c>
      <c r="W76" s="151" t="s">
        <v>1022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1137</v>
      </c>
      <c r="BK76" s="17" t="s">
        <v>1137</v>
      </c>
      <c r="BL76" s="16"/>
      <c r="BM76" s="130" t="s">
        <v>405</v>
      </c>
      <c r="BN76" s="130" t="s">
        <v>434</v>
      </c>
      <c r="BO76" s="130" t="s">
        <v>495</v>
      </c>
      <c r="BP76" s="18" t="s">
        <v>1137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1095</v>
      </c>
      <c r="W77" s="151" t="s">
        <v>1096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1138</v>
      </c>
      <c r="BK77" s="17" t="s">
        <v>1138</v>
      </c>
      <c r="BL77" s="16"/>
      <c r="BM77" s="130" t="s">
        <v>405</v>
      </c>
      <c r="BN77" s="130" t="s">
        <v>434</v>
      </c>
      <c r="BO77" s="130" t="s">
        <v>495</v>
      </c>
      <c r="BP77" s="18" t="s">
        <v>1138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1059</v>
      </c>
      <c r="W78" s="151" t="s">
        <v>1096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1138</v>
      </c>
      <c r="BK78" s="17" t="s">
        <v>1138</v>
      </c>
      <c r="BL78" s="16"/>
      <c r="BM78" s="130" t="s">
        <v>405</v>
      </c>
      <c r="BN78" s="130" t="s">
        <v>434</v>
      </c>
      <c r="BO78" s="130" t="s">
        <v>495</v>
      </c>
      <c r="BP78" s="17" t="s">
        <v>1138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1072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1073</v>
      </c>
      <c r="W79" s="151" t="s">
        <v>1014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1139</v>
      </c>
      <c r="BK79" s="17" t="s">
        <v>1139</v>
      </c>
      <c r="BL79" s="16"/>
      <c r="BM79" s="130" t="s">
        <v>405</v>
      </c>
      <c r="BN79" s="130" t="s">
        <v>434</v>
      </c>
      <c r="BO79" s="130" t="s">
        <v>495</v>
      </c>
      <c r="BP79" s="17" t="s">
        <v>1139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57.75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1105</v>
      </c>
      <c r="N81" s="127" t="s">
        <v>1106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1099</v>
      </c>
      <c r="W81" s="151" t="s">
        <v>1107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1140</v>
      </c>
      <c r="BK81" s="176" t="s">
        <v>1141</v>
      </c>
      <c r="BL81" s="16"/>
      <c r="BM81" s="130" t="s">
        <v>401</v>
      </c>
      <c r="BN81" s="130" t="s">
        <v>421</v>
      </c>
      <c r="BO81" s="130" t="s">
        <v>487</v>
      </c>
      <c r="BP81" s="18" t="s">
        <v>1141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1097</v>
      </c>
      <c r="I82" s="106" t="s">
        <v>1097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1075</v>
      </c>
      <c r="W82" s="151" t="s">
        <v>1098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1142</v>
      </c>
      <c r="BK82" s="18" t="s">
        <v>1142</v>
      </c>
      <c r="BL82" s="16"/>
      <c r="BM82" s="130" t="s">
        <v>401</v>
      </c>
      <c r="BN82" s="130" t="s">
        <v>421</v>
      </c>
      <c r="BO82" s="130" t="s">
        <v>487</v>
      </c>
      <c r="BP82" s="18" t="s">
        <v>1142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1097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1099</v>
      </c>
      <c r="W83" s="151" t="s">
        <v>1100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1143</v>
      </c>
      <c r="BK83" s="176" t="s">
        <v>1144</v>
      </c>
      <c r="BL83" s="16"/>
      <c r="BM83" s="130" t="s">
        <v>401</v>
      </c>
      <c r="BN83" s="130" t="s">
        <v>431</v>
      </c>
      <c r="BO83" s="130" t="s">
        <v>487</v>
      </c>
      <c r="BP83" s="18" t="s">
        <v>1144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0.125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1099</v>
      </c>
      <c r="W84" s="151" t="s">
        <v>1101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1145</v>
      </c>
      <c r="BK84" s="176" t="s">
        <v>1145</v>
      </c>
      <c r="BL84" s="16"/>
      <c r="BM84" s="130" t="s">
        <v>408</v>
      </c>
      <c r="BN84" s="130" t="s">
        <v>426</v>
      </c>
      <c r="BO84" s="130" t="s">
        <v>498</v>
      </c>
      <c r="BP84" s="18" t="s">
        <v>1145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1102</v>
      </c>
      <c r="I85" s="106" t="s">
        <v>1102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1099</v>
      </c>
      <c r="W85" s="151" t="s">
        <v>1103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1146</v>
      </c>
      <c r="BK85" s="18" t="s">
        <v>1147</v>
      </c>
      <c r="BL85" s="16"/>
      <c r="BM85" s="130" t="s">
        <v>401</v>
      </c>
      <c r="BN85" s="130" t="s">
        <v>421</v>
      </c>
      <c r="BO85" s="130" t="s">
        <v>487</v>
      </c>
      <c r="BP85" s="18" t="s">
        <v>1147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0.125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1099</v>
      </c>
      <c r="W86" s="151" t="s">
        <v>1104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1148</v>
      </c>
      <c r="BK86" s="18" t="s">
        <v>1149</v>
      </c>
      <c r="BL86" s="16"/>
      <c r="BM86" s="130" t="s">
        <v>401</v>
      </c>
      <c r="BN86" s="130" t="s">
        <v>421</v>
      </c>
      <c r="BO86" s="130" t="s">
        <v>487</v>
      </c>
      <c r="BP86" s="18" t="s">
        <v>1149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1037</v>
      </c>
      <c r="W88" s="151" t="s">
        <v>1026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1150</v>
      </c>
      <c r="BK88" s="18" t="s">
        <v>1150</v>
      </c>
      <c r="BL88" s="16"/>
      <c r="BM88" s="130" t="s">
        <v>412</v>
      </c>
      <c r="BN88" s="130" t="s">
        <v>436</v>
      </c>
      <c r="BO88" s="130" t="s">
        <v>436</v>
      </c>
      <c r="BP88" s="18" t="s">
        <v>1150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1017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1025</v>
      </c>
      <c r="W89" s="151" t="s">
        <v>1108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1151</v>
      </c>
      <c r="BK89" s="17" t="s">
        <v>1151</v>
      </c>
      <c r="BL89" s="16"/>
      <c r="BM89" s="130" t="s">
        <v>416</v>
      </c>
      <c r="BN89" s="130" t="s">
        <v>416</v>
      </c>
      <c r="BO89" s="130" t="s">
        <v>416</v>
      </c>
      <c r="BP89" s="18" t="s">
        <v>1151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1013</v>
      </c>
      <c r="W91" s="151" t="s">
        <v>1109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1152</v>
      </c>
      <c r="BK91" s="17" t="s">
        <v>1153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1013</v>
      </c>
      <c r="W92" s="151" t="s">
        <v>1071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1154</v>
      </c>
      <c r="BK92" s="17" t="s">
        <v>1155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1013</v>
      </c>
      <c r="W93" s="151" t="s">
        <v>1111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1152</v>
      </c>
      <c r="BK93" s="17" t="s">
        <v>1153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1112</v>
      </c>
      <c r="W95" s="151" t="s">
        <v>1113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1156</v>
      </c>
      <c r="BK95" s="17" t="s">
        <v>1156</v>
      </c>
      <c r="BL95" s="16"/>
      <c r="BM95" s="130" t="s">
        <v>411</v>
      </c>
      <c r="BN95" s="130" t="s">
        <v>401</v>
      </c>
      <c r="BO95" s="130" t="s">
        <v>500</v>
      </c>
      <c r="BP95" s="17" t="s">
        <v>1156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1013</v>
      </c>
      <c r="W96" s="151" t="s">
        <v>1114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1157</v>
      </c>
      <c r="BK96" s="17" t="s">
        <v>1157</v>
      </c>
      <c r="BL96" s="16"/>
      <c r="BM96" s="130" t="s">
        <v>411</v>
      </c>
      <c r="BN96" s="130" t="s">
        <v>401</v>
      </c>
      <c r="BO96" s="130" t="s">
        <v>500</v>
      </c>
      <c r="BP96" s="17" t="s">
        <v>1157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1051</v>
      </c>
      <c r="I97" s="106" t="s">
        <v>1051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0.125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1073</v>
      </c>
      <c r="W97" s="151" t="s">
        <v>1014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1157</v>
      </c>
      <c r="BK97" s="17" t="s">
        <v>1157</v>
      </c>
      <c r="BL97" s="16"/>
      <c r="BM97" s="130" t="s">
        <v>411</v>
      </c>
      <c r="BN97" s="130" t="s">
        <v>401</v>
      </c>
      <c r="BO97" s="130" t="s">
        <v>500</v>
      </c>
      <c r="BP97" s="17" t="s">
        <v>1157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1051</v>
      </c>
      <c r="I98" s="106" t="s">
        <v>1051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1013</v>
      </c>
      <c r="W98" s="151" t="s">
        <v>1115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1157</v>
      </c>
      <c r="BK98" s="17" t="s">
        <v>1157</v>
      </c>
      <c r="BL98" s="16"/>
      <c r="BM98" s="130" t="s">
        <v>411</v>
      </c>
      <c r="BN98" s="130" t="s">
        <v>401</v>
      </c>
      <c r="BO98" s="130" t="s">
        <v>500</v>
      </c>
      <c r="BP98" s="17" t="s">
        <v>1157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1092</v>
      </c>
      <c r="W99" s="151" t="s">
        <v>1116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1156</v>
      </c>
      <c r="BK99" s="17" t="s">
        <v>1156</v>
      </c>
      <c r="BL99" s="16"/>
      <c r="BM99" s="130" t="s">
        <v>405</v>
      </c>
      <c r="BN99" s="130" t="s">
        <v>434</v>
      </c>
      <c r="BO99" s="130" t="s">
        <v>495</v>
      </c>
      <c r="BP99" s="17" t="s">
        <v>1156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1047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1048</v>
      </c>
      <c r="W101" s="151" t="s">
        <v>1026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1158</v>
      </c>
      <c r="BK101" s="17" t="s">
        <v>1158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1158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1117</v>
      </c>
      <c r="W102" s="151" t="s">
        <v>1093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1159</v>
      </c>
      <c r="BK102" s="18" t="s">
        <v>1160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1161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1162</v>
      </c>
      <c r="W106" s="151" t="s">
        <v>1026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1163</v>
      </c>
      <c r="BK106" s="17" t="s">
        <v>1163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1164</v>
      </c>
      <c r="W107" s="151" t="s">
        <v>1026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1165</v>
      </c>
      <c r="BK107" s="17" t="s">
        <v>1166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1121</v>
      </c>
      <c r="I108" s="106" t="s">
        <v>1121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1122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1059</v>
      </c>
      <c r="W108" s="151" t="s">
        <v>1123</v>
      </c>
      <c r="X108" s="104" t="s">
        <v>386</v>
      </c>
      <c r="Y108" s="129" t="s">
        <v>389</v>
      </c>
      <c r="Z108" s="104"/>
      <c r="AA108" s="105" t="s">
        <v>1124</v>
      </c>
      <c r="AB108" s="103" t="s">
        <v>388</v>
      </c>
      <c r="AC108" s="152" t="s">
        <v>371</v>
      </c>
      <c r="AD108" s="107">
        <v>0.33333333333333331</v>
      </c>
      <c r="AE108" s="105" t="s">
        <v>1125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1167</v>
      </c>
      <c r="BK108" s="18" t="s">
        <v>1167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1167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1168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1169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1170</v>
      </c>
      <c r="W110" s="151" t="s">
        <v>1171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1172</v>
      </c>
      <c r="BK110" s="18" t="s">
        <v>1173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1092</v>
      </c>
      <c r="W112" s="151" t="s">
        <v>1093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1174</v>
      </c>
      <c r="BK112" s="17" t="s">
        <v>1174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1174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1175</v>
      </c>
      <c r="W113" s="151" t="s">
        <v>1176</v>
      </c>
      <c r="X113" s="104" t="s">
        <v>386</v>
      </c>
      <c r="Y113" s="129" t="s">
        <v>389</v>
      </c>
      <c r="Z113" s="104"/>
      <c r="AA113" s="105" t="s">
        <v>1177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1178</v>
      </c>
      <c r="BK113" s="17" t="s">
        <v>1178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1178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1030</v>
      </c>
      <c r="W114" s="151" t="s">
        <v>1014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1042</v>
      </c>
      <c r="W115" s="151" t="s">
        <v>1055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1179</v>
      </c>
      <c r="BK115" s="17" t="s">
        <v>1179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1179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1118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1119</v>
      </c>
      <c r="W116" s="151" t="s">
        <v>1093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1180</v>
      </c>
      <c r="BK116" s="17" t="s">
        <v>1181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1119</v>
      </c>
      <c r="W117" s="151" t="s">
        <v>1182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1183</v>
      </c>
      <c r="BK117" s="17" t="s">
        <v>1184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1185</v>
      </c>
      <c r="W120" s="151" t="s">
        <v>1026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1186</v>
      </c>
      <c r="BK120" s="17" t="s">
        <v>1187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1187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1185</v>
      </c>
      <c r="W121" s="151" t="s">
        <v>1026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1186</v>
      </c>
      <c r="BK121" s="17" t="s">
        <v>1187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1187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1185</v>
      </c>
      <c r="W122" s="151" t="s">
        <v>1188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1189</v>
      </c>
      <c r="BK122" s="17" t="s">
        <v>1190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1191</v>
      </c>
      <c r="W123" s="151" t="s">
        <v>1022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1192</v>
      </c>
      <c r="BK123" s="17" t="s">
        <v>1193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1194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1185</v>
      </c>
      <c r="W124" s="151" t="s">
        <v>1195</v>
      </c>
      <c r="X124" s="104" t="s">
        <v>386</v>
      </c>
      <c r="Y124" s="129" t="s">
        <v>389</v>
      </c>
      <c r="Z124" s="104"/>
      <c r="AA124" s="105" t="s">
        <v>1196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1197</v>
      </c>
      <c r="BK124" s="17" t="s">
        <v>1197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1197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1185</v>
      </c>
      <c r="W125" s="151" t="s">
        <v>1093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1198</v>
      </c>
      <c r="BK125" s="18" t="s">
        <v>1199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1199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1073</v>
      </c>
      <c r="W126" s="151" t="s">
        <v>1014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1200</v>
      </c>
      <c r="BK126" s="17" t="s">
        <v>1200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1200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1099</v>
      </c>
      <c r="W128" s="151" t="s">
        <v>1201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1202</v>
      </c>
      <c r="BK128" s="17" t="s">
        <v>1203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1099</v>
      </c>
      <c r="W129" s="151" t="s">
        <v>1026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1204</v>
      </c>
      <c r="BK129" s="17" t="s">
        <v>1204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1099</v>
      </c>
      <c r="W130" s="151" t="s">
        <v>1026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1204</v>
      </c>
      <c r="BK130" s="17" t="s">
        <v>1204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1099</v>
      </c>
      <c r="W131" s="151" t="s">
        <v>1026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1204</v>
      </c>
      <c r="BK131" s="17" t="s">
        <v>1204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1099</v>
      </c>
      <c r="W132" s="151" t="s">
        <v>1026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1204</v>
      </c>
      <c r="BK132" s="17" t="s">
        <v>1204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1013</v>
      </c>
      <c r="W134" s="151" t="s">
        <v>1026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1205</v>
      </c>
      <c r="BK134" s="17" t="s">
        <v>1205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1205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1017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1206</v>
      </c>
      <c r="W135" s="151" t="s">
        <v>1207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1051</v>
      </c>
      <c r="J136" s="127">
        <v>92</v>
      </c>
      <c r="K136" s="127">
        <v>67</v>
      </c>
      <c r="L136" s="105">
        <v>109</v>
      </c>
      <c r="M136" s="127" t="s">
        <v>1208</v>
      </c>
      <c r="N136" s="127" t="s">
        <v>1209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1021</v>
      </c>
      <c r="W136" s="105" t="s">
        <v>1210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1211</v>
      </c>
      <c r="BK136" s="17" t="s">
        <v>1212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1175</v>
      </c>
      <c r="W137" s="151" t="s">
        <v>1213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1214</v>
      </c>
      <c r="BK137" s="173" t="s">
        <v>1215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1214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1216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1175</v>
      </c>
      <c r="W138" s="105" t="s">
        <v>1217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1218</v>
      </c>
      <c r="BK138" s="17" t="s">
        <v>1219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1175</v>
      </c>
      <c r="W139" s="151" t="s">
        <v>1213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1220</v>
      </c>
      <c r="BK139" s="17" t="s">
        <v>1221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1221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1175</v>
      </c>
      <c r="W140" s="151" t="s">
        <v>1026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1222</v>
      </c>
      <c r="BK140" s="17" t="s">
        <v>1222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1222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1047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1047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1048</v>
      </c>
      <c r="W141" s="151" t="s">
        <v>1026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1223</v>
      </c>
      <c r="BK141" s="17" t="s">
        <v>1224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1224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1175</v>
      </c>
      <c r="W142" s="105" t="s">
        <v>1093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1225</v>
      </c>
      <c r="BK142" s="17" t="s">
        <v>1225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1225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1226</v>
      </c>
      <c r="I143" s="106" t="s">
        <v>1226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1073</v>
      </c>
      <c r="W143" s="151" t="s">
        <v>1014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1227</v>
      </c>
      <c r="BK143" s="18" t="s">
        <v>1227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1227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1059</v>
      </c>
      <c r="W145" s="151" t="s">
        <v>1014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1164</v>
      </c>
      <c r="W146" s="151" t="s">
        <v>1026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1236</v>
      </c>
      <c r="BK146" s="17" t="s">
        <v>1237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1121</v>
      </c>
      <c r="I147" s="106" t="s">
        <v>1121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1122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1059</v>
      </c>
      <c r="W147" s="151" t="s">
        <v>1123</v>
      </c>
      <c r="X147" s="104" t="s">
        <v>386</v>
      </c>
      <c r="Y147" s="129" t="s">
        <v>389</v>
      </c>
      <c r="Z147" s="104"/>
      <c r="AA147" s="105" t="s">
        <v>1124</v>
      </c>
      <c r="AB147" s="103" t="s">
        <v>388</v>
      </c>
      <c r="AC147" s="152" t="s">
        <v>371</v>
      </c>
      <c r="AD147" s="107">
        <v>0.33333333333333331</v>
      </c>
      <c r="AE147" s="105" t="s">
        <v>1125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1238</v>
      </c>
      <c r="BK147" s="17" t="s">
        <v>1239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1092</v>
      </c>
      <c r="W149" s="151" t="s">
        <v>1093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1229</v>
      </c>
      <c r="BK149" s="17" t="s">
        <v>1230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1230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1175</v>
      </c>
      <c r="W150" s="151" t="s">
        <v>1176</v>
      </c>
      <c r="X150" s="104" t="s">
        <v>386</v>
      </c>
      <c r="Y150" s="129" t="s">
        <v>389</v>
      </c>
      <c r="Z150" s="104"/>
      <c r="AA150" s="105" t="s">
        <v>1177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1240</v>
      </c>
      <c r="BK150" s="17" t="s">
        <v>1241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1030</v>
      </c>
      <c r="W151" s="151" t="s">
        <v>1014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1042</v>
      </c>
      <c r="W152" s="151" t="s">
        <v>1055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1234</v>
      </c>
      <c r="BK152" s="17" t="s">
        <v>1235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1235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1118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1119</v>
      </c>
      <c r="W153" s="151" t="s">
        <v>1093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1232</v>
      </c>
      <c r="BK153" s="17" t="s">
        <v>1233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1118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1242</v>
      </c>
      <c r="W154" s="151" t="s">
        <v>1093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1232</v>
      </c>
      <c r="BK154" s="17" t="s">
        <v>1243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1243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1119</v>
      </c>
      <c r="W155" s="151" t="s">
        <v>1182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1244</v>
      </c>
      <c r="BK155" s="17" t="s">
        <v>1245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1018</v>
      </c>
      <c r="W156" s="151" t="s">
        <v>1249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1250</v>
      </c>
      <c r="BK156" s="17" t="s">
        <v>1251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1077</v>
      </c>
      <c r="N157" s="127" t="s">
        <v>1078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1185</v>
      </c>
      <c r="W157" s="151" t="s">
        <v>1086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1252</v>
      </c>
      <c r="BK157" s="17" t="s">
        <v>1253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1194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1185</v>
      </c>
      <c r="W158" s="151" t="s">
        <v>1254</v>
      </c>
      <c r="X158" s="104" t="s">
        <v>386</v>
      </c>
      <c r="Y158" s="129" t="s">
        <v>389</v>
      </c>
      <c r="Z158" s="104"/>
      <c r="AA158" s="105" t="s">
        <v>1196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1255</v>
      </c>
      <c r="BK158" s="17" t="s">
        <v>1255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1185</v>
      </c>
      <c r="W159" s="151" t="s">
        <v>1093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1256</v>
      </c>
      <c r="BK159" s="17" t="s">
        <v>1256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1256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1185</v>
      </c>
      <c r="W160" s="151" t="s">
        <v>1093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1257</v>
      </c>
      <c r="BK160" s="17" t="s">
        <v>1256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1256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1073</v>
      </c>
      <c r="W161" s="151" t="s">
        <v>1014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1246</v>
      </c>
      <c r="BK161" s="17" t="s">
        <v>1246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1246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1185</v>
      </c>
      <c r="W162" s="151" t="s">
        <v>1026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1231</v>
      </c>
      <c r="BK162" s="17" t="s">
        <v>1231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1231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1185</v>
      </c>
      <c r="W163" s="151" t="s">
        <v>1026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1231</v>
      </c>
      <c r="BK163" s="17" t="s">
        <v>1231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1231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1099</v>
      </c>
      <c r="W165" s="151" t="s">
        <v>1026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1258</v>
      </c>
      <c r="BK165" s="17" t="s">
        <v>1258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1258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1099</v>
      </c>
      <c r="W166" s="151" t="s">
        <v>1026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1258</v>
      </c>
      <c r="BK166" s="17" t="s">
        <v>1258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1258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1099</v>
      </c>
      <c r="W167" s="151" t="s">
        <v>1026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1258</v>
      </c>
      <c r="BK167" s="17" t="s">
        <v>1258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1258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1099</v>
      </c>
      <c r="W168" s="151" t="s">
        <v>1026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1258</v>
      </c>
      <c r="BK168" s="17" t="s">
        <v>1258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1258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1048</v>
      </c>
      <c r="W170" s="151" t="s">
        <v>1026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1263</v>
      </c>
      <c r="BK170" s="17" t="s">
        <v>1263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1263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1030</v>
      </c>
      <c r="W172" s="151" t="s">
        <v>1089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1259</v>
      </c>
      <c r="BK172" s="17" t="s">
        <v>1260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1051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1052</v>
      </c>
      <c r="W173" s="151" t="s">
        <v>1053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1228</v>
      </c>
      <c r="BK173" s="17" t="s">
        <v>1228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1030</v>
      </c>
      <c r="W174" s="151" t="s">
        <v>1026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1261</v>
      </c>
      <c r="BK174" s="17" t="s">
        <v>1262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1262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1030</v>
      </c>
      <c r="W175" s="151" t="s">
        <v>1089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1262</v>
      </c>
      <c r="BK175" s="17" t="s">
        <v>1262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1262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1226</v>
      </c>
      <c r="I176" s="106" t="s">
        <v>1226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1073</v>
      </c>
      <c r="W176" s="151" t="s">
        <v>1014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1247</v>
      </c>
      <c r="BK176" s="17" t="s">
        <v>1248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1248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1264</v>
      </c>
      <c r="I177" s="106" t="s">
        <v>1265</v>
      </c>
      <c r="J177" s="105">
        <v>54</v>
      </c>
      <c r="K177" s="105">
        <v>106</v>
      </c>
      <c r="L177" s="105" t="s">
        <v>558</v>
      </c>
      <c r="M177" s="127" t="s">
        <v>1266</v>
      </c>
      <c r="N177" s="127" t="s">
        <v>1267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1018</v>
      </c>
      <c r="W177" s="151" t="s">
        <v>1249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1268</v>
      </c>
      <c r="BK177" s="17" t="s">
        <v>1268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1013</v>
      </c>
      <c r="W178" s="151" t="s">
        <v>1026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1269</v>
      </c>
      <c r="BK178" s="17" t="s">
        <v>1270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 t="s">
        <v>259</v>
      </c>
      <c r="I179" s="106" t="s">
        <v>333</v>
      </c>
      <c r="J179" s="105">
        <v>68</v>
      </c>
      <c r="K179" s="105">
        <v>52</v>
      </c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 t="str">
        <f>BS_CONTROLE[[#This Row],[Local - Partida]]</f>
        <v>ZQBZBV</v>
      </c>
      <c r="AL179" s="31" t="str">
        <f>BS_CONTROLE[[#This Row],[Local - Encerramento]]</f>
        <v>ZRX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>
        <f>IF(BS_CONTROLE[[#This Row],[SUB]]=0, "-", BS_CONTROLE[[#This Row],[SUB]])</f>
        <v>68</v>
      </c>
      <c r="AP179" s="105">
        <f>BS_CONTROLE[[#This Row],[KM - Inicio]]</f>
        <v>52</v>
      </c>
      <c r="AQ179" s="105">
        <f>BS_CONTROLE[[#This Row],[KM - Inicio]]</f>
        <v>52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1059</v>
      </c>
      <c r="W180" s="151" t="s">
        <v>1271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/>
      <c r="AS180" s="108"/>
      <c r="AT180" s="108"/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</v>
      </c>
      <c r="AZ180" s="153"/>
      <c r="BA180" s="109"/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/>
      <c r="BI180" s="17"/>
      <c r="BJ180" s="17"/>
      <c r="BK180" s="18"/>
      <c r="BL180" s="16"/>
      <c r="BM180" s="130"/>
      <c r="BN180" s="130"/>
      <c r="BO180" s="130"/>
      <c r="BP180" s="18"/>
      <c r="BQ180" s="12" t="str">
        <f>IF(AND(BR180&lt;1,BS180&lt;1),"Produção e Intervalo",IF(BR180&lt;1,"Intervalo",IF(BS180&lt;1,"Produção","Aderente")))</f>
        <v>Produção e Intervalo</v>
      </c>
      <c r="BR180" s="19">
        <f>IF(OR(B180="",F180=""),"*",AY180/P180)</f>
        <v>0</v>
      </c>
      <c r="BS180" s="19">
        <f>IF(OR(B180="",F180=""),"*",BA180/Q180)</f>
        <v>0</v>
      </c>
      <c r="BT180" s="8" t="str">
        <f t="shared" si="3"/>
        <v/>
      </c>
    </row>
    <row r="181" spans="1:72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1059</v>
      </c>
      <c r="W181" s="151" t="s">
        <v>1026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/>
      <c r="AS181" s="108"/>
      <c r="AT181" s="108"/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</v>
      </c>
      <c r="AZ181" s="153"/>
      <c r="BA181" s="109"/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/>
      <c r="BI181" s="17"/>
      <c r="BJ181" s="17"/>
      <c r="BK181" s="18"/>
      <c r="BL181" s="16"/>
      <c r="BM181" s="130"/>
      <c r="BN181" s="130"/>
      <c r="BO181" s="130"/>
      <c r="BP181" s="18"/>
      <c r="BQ181" s="12" t="str">
        <f>IF(AND(BR181&lt;1,BS181&lt;1),"Produção e Intervalo",IF(BR181&lt;1,"Intervalo",IF(BS181&lt;1,"Produção","Aderente")))</f>
        <v>Produção e Intervalo</v>
      </c>
      <c r="BR181" s="19">
        <f>IF(OR(B181="",F181=""),"*",AY181/P181)</f>
        <v>0</v>
      </c>
      <c r="BS181" s="19">
        <f>IF(OR(B181="",F181=""),"*",BA181/Q181)</f>
        <v>0</v>
      </c>
      <c r="BT181" s="8" t="str">
        <f t="shared" si="3"/>
        <v/>
      </c>
    </row>
    <row r="182" spans="1:72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1121</v>
      </c>
      <c r="I182" s="106" t="s">
        <v>1121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1059</v>
      </c>
      <c r="W182" s="151" t="s">
        <v>1272</v>
      </c>
      <c r="X182" s="104" t="s">
        <v>386</v>
      </c>
      <c r="Y182" s="129" t="s">
        <v>389</v>
      </c>
      <c r="Z182" s="104"/>
      <c r="AA182" s="105" t="s">
        <v>1124</v>
      </c>
      <c r="AB182" s="103" t="s">
        <v>388</v>
      </c>
      <c r="AC182" s="152" t="s">
        <v>371</v>
      </c>
      <c r="AD182" s="107">
        <v>0.33333333333333331</v>
      </c>
      <c r="AE182" s="105" t="s">
        <v>1125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/>
      <c r="AS182" s="108"/>
      <c r="AT182" s="108"/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/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/>
      <c r="BI182" s="17"/>
      <c r="BJ182" s="17"/>
      <c r="BK182" s="18"/>
      <c r="BL182" s="16"/>
      <c r="BM182" s="130"/>
      <c r="BN182" s="130"/>
      <c r="BO182" s="130"/>
      <c r="BP182" s="18"/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/>
      </c>
    </row>
    <row r="183" spans="1:72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1273</v>
      </c>
      <c r="N183" s="127" t="s">
        <v>1274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1018</v>
      </c>
      <c r="W183" s="151" t="s">
        <v>1249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/>
      <c r="AS183" s="108"/>
      <c r="AT183" s="108"/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0</v>
      </c>
      <c r="AZ183" s="153"/>
      <c r="BA183" s="109"/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>IF(AND(BR183&lt;1,BS183&lt;1),"Produção e Intervalo",IF(BR183&lt;1,"Intervalo",IF(BS183&lt;1,"Produção","Aderente")))</f>
        <v>Produção e Intervalo</v>
      </c>
      <c r="BR183" s="19">
        <f>IF(OR(B183="",F183=""),"*",AY183/P183)</f>
        <v>0</v>
      </c>
      <c r="BS183" s="19">
        <f>IF(OR(B183="",F183=""),"*",BA183/Q183)</f>
        <v>0</v>
      </c>
      <c r="BT183" s="8" t="str">
        <f t="shared" si="3"/>
        <v/>
      </c>
    </row>
    <row r="184" spans="1:72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1092</v>
      </c>
      <c r="W184" s="151" t="s">
        <v>1093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/>
      <c r="AS184" s="108"/>
      <c r="AT184" s="108"/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0</v>
      </c>
      <c r="AZ184" s="153"/>
      <c r="BA184" s="109"/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/>
      <c r="BI184" s="17"/>
      <c r="BJ184" s="17"/>
      <c r="BK184" s="18"/>
      <c r="BL184" s="16"/>
      <c r="BM184" s="130"/>
      <c r="BN184" s="130"/>
      <c r="BO184" s="130"/>
      <c r="BP184" s="18"/>
      <c r="BQ184" s="12" t="str">
        <f>IF(AND(BR184&lt;1,BS184&lt;1),"Produção e Intervalo",IF(BR184&lt;1,"Intervalo",IF(BS184&lt;1,"Produção","Aderente")))</f>
        <v>Produção e Intervalo</v>
      </c>
      <c r="BR184" s="19">
        <f>IF(OR(B184="",F184=""),"*",AY184/P184)</f>
        <v>0</v>
      </c>
      <c r="BS184" s="19">
        <f>IF(OR(B184="",F184=""),"*",BA184/Q184)</f>
        <v>0</v>
      </c>
      <c r="BT184" s="8" t="str">
        <f t="shared" si="3"/>
        <v/>
      </c>
    </row>
    <row r="185" spans="1:72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1275</v>
      </c>
      <c r="W185" s="151" t="s">
        <v>1026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/>
      <c r="AS185" s="108"/>
      <c r="AT185" s="108"/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0</v>
      </c>
      <c r="AZ185" s="153"/>
      <c r="BA185" s="109"/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/>
      <c r="BI185" s="17"/>
      <c r="BJ185" s="17"/>
      <c r="BK185" s="18"/>
      <c r="BL185" s="16"/>
      <c r="BM185" s="130"/>
      <c r="BN185" s="130"/>
      <c r="BO185" s="130"/>
      <c r="BP185" s="18"/>
      <c r="BQ185" s="12" t="str">
        <f>IF(AND(BR185&lt;1,BS185&lt;1),"Produção e Intervalo",IF(BR185&lt;1,"Intervalo",IF(BS185&lt;1,"Produção","Aderente")))</f>
        <v>Produção e Intervalo</v>
      </c>
      <c r="BR185" s="19">
        <f>IF(OR(B185="",F185=""),"*",AY185/P185)</f>
        <v>0</v>
      </c>
      <c r="BS185" s="19">
        <f>IF(OR(B185="",F185=""),"*",BA185/Q185)</f>
        <v>0</v>
      </c>
      <c r="BT185" s="8" t="str">
        <f t="shared" si="3"/>
        <v/>
      </c>
    </row>
    <row r="186" spans="1:72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1042</v>
      </c>
      <c r="W186" s="151" t="s">
        <v>1055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/>
      <c r="AS186" s="108"/>
      <c r="AT186" s="108"/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0</v>
      </c>
      <c r="AZ186" s="153"/>
      <c r="BA186" s="109"/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>IF(AND(BR186&lt;1,BS186&lt;1),"Produção e Intervalo",IF(BR186&lt;1,"Intervalo",IF(BS186&lt;1,"Produção","Aderente")))</f>
        <v>Produção e Intervalo</v>
      </c>
      <c r="BR186" s="19">
        <f>IF(OR(B186="",F186=""),"*",AY186/P186)</f>
        <v>0</v>
      </c>
      <c r="BS186" s="19">
        <f>IF(OR(B186="",F186=""),"*",BA186/Q186)</f>
        <v>0</v>
      </c>
      <c r="BT186" s="8" t="str">
        <f t="shared" si="3"/>
        <v/>
      </c>
    </row>
    <row r="187" spans="1:72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1276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1277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1030</v>
      </c>
      <c r="W187" s="151" t="s">
        <v>1014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/>
      <c r="AS187" s="108"/>
      <c r="AT187" s="108"/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</v>
      </c>
      <c r="AZ187" s="153"/>
      <c r="BA187" s="109"/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/>
      <c r="BI187" s="17"/>
      <c r="BJ187" s="17"/>
      <c r="BK187" s="18"/>
      <c r="BL187" s="16"/>
      <c r="BM187" s="130"/>
      <c r="BN187" s="130"/>
      <c r="BO187" s="130"/>
      <c r="BP187" s="18"/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</v>
      </c>
      <c r="BS187" s="19">
        <f>IF(OR(B187="",F187=""),"*",BA187/Q187)</f>
        <v>0</v>
      </c>
      <c r="BT187" s="8" t="str">
        <f t="shared" si="3"/>
        <v/>
      </c>
    </row>
    <row r="188" spans="1:72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1118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1275</v>
      </c>
      <c r="W188" s="151" t="s">
        <v>1278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1118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1275</v>
      </c>
      <c r="W189" s="151" t="s">
        <v>1278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1275</v>
      </c>
      <c r="W190" s="151" t="s">
        <v>1279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/>
      <c r="AS190" s="108"/>
      <c r="AT190" s="108"/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0</v>
      </c>
      <c r="AZ190" s="153"/>
      <c r="BA190" s="109"/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/>
      <c r="BI190" s="17"/>
      <c r="BJ190" s="17"/>
      <c r="BK190" s="18"/>
      <c r="BL190" s="16"/>
      <c r="BM190" s="130"/>
      <c r="BN190" s="130"/>
      <c r="BO190" s="130"/>
      <c r="BP190" s="18"/>
      <c r="BQ190" s="12" t="str">
        <f>IF(AND(BR190&lt;1,BS190&lt;1),"Produção e Intervalo",IF(BR190&lt;1,"Intervalo",IF(BS190&lt;1,"Produção","Aderente")))</f>
        <v>Produção e Intervalo</v>
      </c>
      <c r="BR190" s="19">
        <f>IF(OR(B190="",F190=""),"*",AY190/P190)</f>
        <v>0</v>
      </c>
      <c r="BS190" s="19">
        <f>IF(OR(B190="",F190=""),"*",BA190/Q190)</f>
        <v>0</v>
      </c>
      <c r="BT190" s="8" t="str">
        <f t="shared" si="3"/>
        <v/>
      </c>
    </row>
    <row r="191" spans="1:72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1280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1185</v>
      </c>
      <c r="W193" s="151" t="s">
        <v>1281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/>
      <c r="AS193" s="108"/>
      <c r="AT193" s="108"/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</v>
      </c>
      <c r="AZ193" s="153"/>
      <c r="BA193" s="109"/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/>
      <c r="BI193" s="17"/>
      <c r="BJ193" s="17"/>
      <c r="BK193" s="18"/>
      <c r="BL193" s="16"/>
      <c r="BM193" s="130"/>
      <c r="BN193" s="130"/>
      <c r="BO193" s="130"/>
      <c r="BP193" s="18"/>
      <c r="BQ193" s="12" t="str">
        <f>IF(AND(BR193&lt;1,BS193&lt;1),"Produção e Intervalo",IF(BR193&lt;1,"Intervalo",IF(BS193&lt;1,"Produção","Aderente")))</f>
        <v>Produção e Intervalo</v>
      </c>
      <c r="BR193" s="19">
        <f>IF(OR(B193="",F193=""),"*",AY193/P193)</f>
        <v>0</v>
      </c>
      <c r="BS193" s="19">
        <f>IF(OR(B193="",F193=""),"*",BA193/Q193)</f>
        <v>0</v>
      </c>
      <c r="BT193" s="8" t="str">
        <f t="shared" si="3"/>
        <v/>
      </c>
    </row>
    <row r="194" spans="1:72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1185</v>
      </c>
      <c r="W194" s="151" t="s">
        <v>1055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/>
      <c r="AS194" s="108"/>
      <c r="AT194" s="108"/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0</v>
      </c>
      <c r="AZ194" s="153"/>
      <c r="BA194" s="109"/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/>
      <c r="BI194" s="17"/>
      <c r="BJ194" s="17"/>
      <c r="BK194" s="18"/>
      <c r="BL194" s="16"/>
      <c r="BM194" s="130"/>
      <c r="BN194" s="130"/>
      <c r="BO194" s="130"/>
      <c r="BP194" s="18"/>
      <c r="BQ194" s="12" t="str">
        <f>IF(AND(BR194&lt;1,BS194&lt;1),"Produção e Intervalo",IF(BR194&lt;1,"Intervalo",IF(BS194&lt;1,"Produção","Aderente")))</f>
        <v>Produção e Intervalo</v>
      </c>
      <c r="BR194" s="19">
        <f>IF(OR(B194="",F194=""),"*",AY194/P194)</f>
        <v>0</v>
      </c>
      <c r="BS194" s="19">
        <f>IF(OR(B194="",F194=""),"*",BA194/Q194)</f>
        <v>0</v>
      </c>
      <c r="BT194" s="8" t="str">
        <f t="shared" si="3"/>
        <v/>
      </c>
    </row>
    <row r="195" spans="1:72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1185</v>
      </c>
      <c r="W195" s="151" t="s">
        <v>1055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/>
      <c r="AS195" s="108"/>
      <c r="AT195" s="108"/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0</v>
      </c>
      <c r="AZ195" s="153"/>
      <c r="BA195" s="109"/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/>
      <c r="BI195" s="17"/>
      <c r="BJ195" s="17"/>
      <c r="BK195" s="18"/>
      <c r="BL195" s="16"/>
      <c r="BM195" s="130"/>
      <c r="BN195" s="130"/>
      <c r="BO195" s="130"/>
      <c r="BP195" s="18"/>
      <c r="BQ195" s="12" t="str">
        <f>IF(AND(BR195&lt;1,BS195&lt;1),"Produção e Intervalo",IF(BR195&lt;1,"Intervalo",IF(BS195&lt;1,"Produção","Aderente")))</f>
        <v>Produção e Intervalo</v>
      </c>
      <c r="BR195" s="19">
        <f>IF(OR(B195="",F195=""),"*",AY195/P195)</f>
        <v>0</v>
      </c>
      <c r="BS195" s="19">
        <f>IF(OR(B195="",F195=""),"*",BA195/Q195)</f>
        <v>0</v>
      </c>
      <c r="BT195" s="8" t="str">
        <f t="shared" si="3"/>
        <v/>
      </c>
    </row>
    <row r="196" spans="1:72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1282</v>
      </c>
      <c r="I196" s="106" t="s">
        <v>1069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1073</v>
      </c>
      <c r="W196" s="151" t="s">
        <v>1014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/>
      <c r="AS196" s="108"/>
      <c r="AT196" s="108"/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/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/>
      <c r="BI196" s="17"/>
      <c r="BJ196" s="17"/>
      <c r="BK196" s="18"/>
      <c r="BL196" s="16"/>
      <c r="BM196" s="130"/>
      <c r="BN196" s="130"/>
      <c r="BO196" s="130"/>
      <c r="BP196" s="18"/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/>
      </c>
    </row>
    <row r="197" spans="1:72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1185</v>
      </c>
      <c r="W197" s="151" t="s">
        <v>1026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/>
      <c r="AS197" s="108"/>
      <c r="AT197" s="108"/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0</v>
      </c>
      <c r="AZ197" s="153"/>
      <c r="BA197" s="109"/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/>
      <c r="BI197" s="17"/>
      <c r="BJ197" s="17"/>
      <c r="BK197" s="18"/>
      <c r="BL197" s="16"/>
      <c r="BM197" s="130"/>
      <c r="BN197" s="130"/>
      <c r="BO197" s="130"/>
      <c r="BP197" s="18"/>
      <c r="BQ197" s="12" t="str">
        <f>IF(AND(BR197&lt;1,BS197&lt;1),"Produção e Intervalo",IF(BR197&lt;1,"Intervalo",IF(BS197&lt;1,"Produção","Aderente")))</f>
        <v>Produção e Intervalo</v>
      </c>
      <c r="BR197" s="19">
        <f>IF(OR(B197="",F197=""),"*",AY197/P197)</f>
        <v>0</v>
      </c>
      <c r="BS197" s="19">
        <f>IF(OR(B197="",F197=""),"*",BA197/Q197)</f>
        <v>0</v>
      </c>
      <c r="BT197" s="8" t="str">
        <f t="shared" si="3"/>
        <v/>
      </c>
    </row>
    <row r="198" spans="1:72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1185</v>
      </c>
      <c r="W198" s="151" t="s">
        <v>1026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/>
      <c r="AS198" s="108"/>
      <c r="AT198" s="108"/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0</v>
      </c>
      <c r="AZ198" s="153"/>
      <c r="BA198" s="109"/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>IF(AND(BR198&lt;1,BS198&lt;1),"Produção e Intervalo",IF(BR198&lt;1,"Intervalo",IF(BS198&lt;1,"Produção","Aderente")))</f>
        <v>Produção e Intervalo</v>
      </c>
      <c r="BR198" s="19">
        <f>IF(OR(B198="",F198=""),"*",AY198/P198)</f>
        <v>0</v>
      </c>
      <c r="BS198" s="19">
        <f>IF(OR(B198="",F198=""),"*",BA198/Q198)</f>
        <v>0</v>
      </c>
      <c r="BT198" s="8" t="str">
        <f t="shared" si="3"/>
        <v/>
      </c>
    </row>
    <row r="199" spans="1:72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1105</v>
      </c>
      <c r="N201" s="127" t="s">
        <v>1106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1099</v>
      </c>
      <c r="W201" s="151" t="s">
        <v>1283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/>
      <c r="AS201" s="108"/>
      <c r="AT201" s="108"/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</v>
      </c>
      <c r="AZ201" s="153"/>
      <c r="BA201" s="109"/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/>
      <c r="BI201" s="17"/>
      <c r="BJ201" s="17"/>
      <c r="BK201" s="18"/>
      <c r="BL201" s="16"/>
      <c r="BM201" s="130"/>
      <c r="BN201" s="130"/>
      <c r="BO201" s="130"/>
      <c r="BP201" s="18"/>
      <c r="BQ201" s="12" t="str">
        <f>IF(AND(BR201&lt;1,BS201&lt;1),"Produção e Intervalo",IF(BR201&lt;1,"Intervalo",IF(BS201&lt;1,"Produção","Aderente")))</f>
        <v>Produção e Intervalo</v>
      </c>
      <c r="BR201" s="19">
        <f>IF(OR(B201="",F201=""),"*",AY201/P201)</f>
        <v>0</v>
      </c>
      <c r="BS201" s="19">
        <f>IF(OR(B201="",F201=""),"*",BA201/Q201)</f>
        <v>0</v>
      </c>
      <c r="BT201" s="8" t="str">
        <f t="shared" si="4"/>
        <v/>
      </c>
    </row>
    <row r="202" spans="1:72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1097</v>
      </c>
      <c r="I202" s="106" t="s">
        <v>1097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1075</v>
      </c>
      <c r="W202" s="151" t="s">
        <v>1098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/>
      <c r="AS202" s="108"/>
      <c r="AT202" s="108"/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0</v>
      </c>
      <c r="AZ202" s="153"/>
      <c r="BA202" s="109"/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/>
      <c r="BI202" s="17"/>
      <c r="BJ202" s="17"/>
      <c r="BK202" s="18"/>
      <c r="BL202" s="16"/>
      <c r="BM202" s="130"/>
      <c r="BN202" s="130"/>
      <c r="BO202" s="130"/>
      <c r="BP202" s="18"/>
      <c r="BQ202" s="12" t="str">
        <f>IF(AND(BR202&lt;1,BS202&lt;1),"Produção e Intervalo",IF(BR202&lt;1,"Intervalo",IF(BS202&lt;1,"Produção","Aderente")))</f>
        <v>Produção e Intervalo</v>
      </c>
      <c r="BR202" s="19">
        <f>IF(OR(B202="",F202=""),"*",AY202/P202)</f>
        <v>0</v>
      </c>
      <c r="BS202" s="19">
        <f>IF(OR(B202="",F202=""),"*",BA202/Q202)</f>
        <v>0</v>
      </c>
      <c r="BT202" s="8" t="str">
        <f t="shared" si="4"/>
        <v/>
      </c>
    </row>
    <row r="203" spans="1:72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1097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1099</v>
      </c>
      <c r="W203" s="151" t="s">
        <v>1100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/>
      <c r="AS203" s="108"/>
      <c r="AT203" s="108"/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0</v>
      </c>
      <c r="AZ203" s="153"/>
      <c r="BA203" s="109"/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/>
      <c r="BI203" s="17"/>
      <c r="BJ203" s="17"/>
      <c r="BK203" s="18"/>
      <c r="BL203" s="16"/>
      <c r="BM203" s="130"/>
      <c r="BN203" s="130"/>
      <c r="BO203" s="130"/>
      <c r="BP203" s="18"/>
      <c r="BQ203" s="12" t="str">
        <f>IF(AND(BR203&lt;1,BS203&lt;1),"Produção e Intervalo",IF(BR203&lt;1,"Intervalo",IF(BS203&lt;1,"Produção","Aderente")))</f>
        <v>Produção e Intervalo</v>
      </c>
      <c r="BR203" s="19">
        <f>IF(OR(B203="",F203=""),"*",AY203/P203)</f>
        <v>0</v>
      </c>
      <c r="BS203" s="19">
        <f>IF(OR(B203="",F203=""),"*",BA203/Q203)</f>
        <v>0</v>
      </c>
      <c r="BT203" s="8" t="str">
        <f t="shared" si="4"/>
        <v/>
      </c>
    </row>
    <row r="204" spans="1:72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1099</v>
      </c>
      <c r="W204" s="151" t="s">
        <v>1101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/>
      <c r="AS204" s="108"/>
      <c r="AT204" s="108"/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0</v>
      </c>
      <c r="AZ204" s="153"/>
      <c r="BA204" s="109"/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>IF(AND(BR204&lt;1,BS204&lt;1),"Produção e Intervalo",IF(BR204&lt;1,"Intervalo",IF(BS204&lt;1,"Produção","Aderente")))</f>
        <v>Produção e Intervalo</v>
      </c>
      <c r="BR204" s="19">
        <f>IF(OR(B204="",F204=""),"*",AY204/P204)</f>
        <v>0</v>
      </c>
      <c r="BS204" s="19">
        <f>IF(OR(B204="",F204=""),"*",BA204/Q204)</f>
        <v>0</v>
      </c>
      <c r="BT204" s="8" t="str">
        <f t="shared" si="4"/>
        <v/>
      </c>
    </row>
    <row r="205" spans="1:72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1102</v>
      </c>
      <c r="I205" s="106" t="s">
        <v>1102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1099</v>
      </c>
      <c r="W205" s="151" t="s">
        <v>1103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/>
      <c r="AS205" s="108"/>
      <c r="AT205" s="108"/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0</v>
      </c>
      <c r="AZ205" s="153"/>
      <c r="BA205" s="109"/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>IF(AND(BR205&lt;1,BS205&lt;1),"Produção e Intervalo",IF(BR205&lt;1,"Intervalo",IF(BS205&lt;1,"Produção","Aderente")))</f>
        <v>Produção e Intervalo</v>
      </c>
      <c r="BR205" s="19">
        <f>IF(OR(B205="",F205=""),"*",AY205/P205)</f>
        <v>0</v>
      </c>
      <c r="BS205" s="19">
        <f>IF(OR(B205="",F205=""),"*",BA205/Q205)</f>
        <v>0</v>
      </c>
      <c r="BT205" s="8" t="str">
        <f t="shared" si="4"/>
        <v/>
      </c>
    </row>
    <row r="206" spans="1:72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1099</v>
      </c>
      <c r="W206" s="151" t="s">
        <v>1104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/>
      <c r="AS206" s="108"/>
      <c r="AT206" s="108"/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0</v>
      </c>
      <c r="AZ206" s="153"/>
      <c r="BA206" s="109"/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/>
      <c r="BI206" s="17"/>
      <c r="BJ206" s="17"/>
      <c r="BK206" s="18"/>
      <c r="BL206" s="16"/>
      <c r="BM206" s="130"/>
      <c r="BN206" s="130"/>
      <c r="BO206" s="130"/>
      <c r="BP206" s="18"/>
      <c r="BQ206" s="12" t="str">
        <f>IF(AND(BR206&lt;1,BS206&lt;1),"Produção e Intervalo",IF(BR206&lt;1,"Intervalo",IF(BS206&lt;1,"Produção","Aderente")))</f>
        <v>Produção e Intervalo</v>
      </c>
      <c r="BR206" s="19">
        <f>IF(OR(B206="",F206=""),"*",AY206/P206)</f>
        <v>0</v>
      </c>
      <c r="BS206" s="19">
        <f>IF(OR(B206="",F206=""),"*",BA206/Q206)</f>
        <v>0</v>
      </c>
      <c r="BT206" s="8" t="str">
        <f t="shared" si="4"/>
        <v/>
      </c>
    </row>
    <row r="207" spans="1:72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1013</v>
      </c>
      <c r="W209" s="151" t="s">
        <v>1284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/>
      <c r="AS209" s="108"/>
      <c r="AT209" s="108"/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</v>
      </c>
      <c r="AZ209" s="153"/>
      <c r="BA209" s="109"/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/>
      <c r="BI209" s="17"/>
      <c r="BJ209" s="17"/>
      <c r="BK209" s="18"/>
      <c r="BL209" s="16"/>
      <c r="BM209" s="130"/>
      <c r="BN209" s="130"/>
      <c r="BO209" s="130"/>
      <c r="BP209" s="18"/>
      <c r="BQ209" s="12" t="str">
        <f>IF(AND(BR209&lt;1,BS209&lt;1),"Produção e Intervalo",IF(BR209&lt;1,"Intervalo",IF(BS209&lt;1,"Produção","Aderente")))</f>
        <v>Produção e Intervalo</v>
      </c>
      <c r="BR209" s="19">
        <f>IF(OR(B209="",F209=""),"*",AY209/P209)</f>
        <v>0</v>
      </c>
      <c r="BS209" s="19">
        <f>IF(OR(B209="",F209=""),"*",BA209/Q209)</f>
        <v>0</v>
      </c>
      <c r="BT209" s="8" t="str">
        <f t="shared" si="4"/>
        <v/>
      </c>
    </row>
    <row r="210" spans="1:72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1013</v>
      </c>
      <c r="W210" s="151" t="s">
        <v>1285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/>
      <c r="AS210" s="108"/>
      <c r="AT210" s="108"/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0</v>
      </c>
      <c r="AZ210" s="153"/>
      <c r="BA210" s="109"/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/>
      <c r="BI210" s="17"/>
      <c r="BJ210" s="17"/>
      <c r="BK210" s="18"/>
      <c r="BL210" s="16"/>
      <c r="BM210" s="130"/>
      <c r="BN210" s="130"/>
      <c r="BO210" s="130"/>
      <c r="BP210" s="18"/>
      <c r="BQ210" s="12" t="str">
        <f>IF(AND(BR210&lt;1,BS210&lt;1),"Produção e Intervalo",IF(BR210&lt;1,"Intervalo",IF(BS210&lt;1,"Produção","Aderente")))</f>
        <v>Produção e Intervalo</v>
      </c>
      <c r="BR210" s="19">
        <f>IF(OR(B210="",F210=""),"*",AY210/P210)</f>
        <v>0</v>
      </c>
      <c r="BS210" s="19">
        <f>IF(OR(B210="",F210=""),"*",BA210/Q210)</f>
        <v>0</v>
      </c>
      <c r="BT210" s="8" t="str">
        <f t="shared" si="4"/>
        <v/>
      </c>
    </row>
    <row r="211" spans="1:72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2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1013</v>
      </c>
      <c r="W211" s="151" t="s">
        <v>1026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/>
      <c r="AS211" s="108"/>
      <c r="AT211" s="108"/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0</v>
      </c>
      <c r="AZ211" s="153"/>
      <c r="BA211" s="109"/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/>
      <c r="BI211" s="17"/>
      <c r="BJ211" s="17"/>
      <c r="BK211" s="18"/>
      <c r="BL211" s="16"/>
      <c r="BM211" s="130"/>
      <c r="BN211" s="130"/>
      <c r="BO211" s="130"/>
      <c r="BP211" s="18"/>
      <c r="BQ211" s="12" t="str">
        <f>IF(AND(BR211&lt;1,BS211&lt;1),"Produção e Intervalo",IF(BR211&lt;1,"Intervalo",IF(BS211&lt;1,"Produção","Aderente")))</f>
        <v>Produção e Intervalo</v>
      </c>
      <c r="BR211" s="19">
        <f>IF(OR(B211="",F211=""),"*",AY211/P211)</f>
        <v>0</v>
      </c>
      <c r="BS211" s="19">
        <f>IF(OR(B211="",F211=""),"*",BA211/Q211)</f>
        <v>0</v>
      </c>
      <c r="BT211" s="8" t="str">
        <f t="shared" si="4"/>
        <v/>
      </c>
    </row>
    <row r="212" spans="1:72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1013</v>
      </c>
      <c r="W213" s="151" t="s">
        <v>1286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/>
      <c r="AS213" s="108"/>
      <c r="AT213" s="108"/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</v>
      </c>
      <c r="AZ213" s="153"/>
      <c r="BA213" s="109"/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/>
      <c r="BI213" s="17"/>
      <c r="BJ213" s="17"/>
      <c r="BK213" s="18"/>
      <c r="BL213" s="16"/>
      <c r="BM213" s="130"/>
      <c r="BN213" s="130"/>
      <c r="BO213" s="130"/>
      <c r="BP213" s="18"/>
      <c r="BQ213" s="12" t="str">
        <f>IF(AND(BR213&lt;1,BS213&lt;1),"Produção e Intervalo",IF(BR213&lt;1,"Intervalo",IF(BS213&lt;1,"Produção","Aderente")))</f>
        <v>Produção e Intervalo</v>
      </c>
      <c r="BR213" s="19">
        <f>IF(OR(B213="",F213=""),"*",AY213/P213)</f>
        <v>0</v>
      </c>
      <c r="BS213" s="19">
        <f>IF(OR(B213="",F213=""),"*",BA213/Q213)</f>
        <v>0</v>
      </c>
      <c r="BT213" s="8" t="str">
        <f t="shared" si="4"/>
        <v/>
      </c>
    </row>
    <row r="214" spans="1:72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1051</v>
      </c>
      <c r="I214" s="106" t="s">
        <v>1051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1013</v>
      </c>
      <c r="W214" s="151" t="s">
        <v>1287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/>
      <c r="AS214" s="108"/>
      <c r="AT214" s="108"/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0</v>
      </c>
      <c r="AZ214" s="153"/>
      <c r="BA214" s="109"/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/>
      <c r="BI214" s="17"/>
      <c r="BJ214" s="17"/>
      <c r="BK214" s="18"/>
      <c r="BL214" s="16"/>
      <c r="BM214" s="130"/>
      <c r="BN214" s="130"/>
      <c r="BO214" s="130"/>
      <c r="BP214" s="18"/>
      <c r="BQ214" s="12" t="str">
        <f>IF(AND(BR214&lt;1,BS214&lt;1),"Produção e Intervalo",IF(BR214&lt;1,"Intervalo",IF(BS214&lt;1,"Produção","Aderente")))</f>
        <v>Produção e Intervalo</v>
      </c>
      <c r="BR214" s="19">
        <f>IF(OR(B214="",F214=""),"*",AY214/P214)</f>
        <v>0</v>
      </c>
      <c r="BS214" s="19">
        <f>IF(OR(B214="",F214=""),"*",BA214/Q214)</f>
        <v>0</v>
      </c>
      <c r="BT214" s="8" t="str">
        <f t="shared" si="4"/>
        <v/>
      </c>
    </row>
    <row r="215" spans="1:72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1051</v>
      </c>
      <c r="I215" s="106" t="s">
        <v>1051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1013</v>
      </c>
      <c r="W215" s="151" t="s">
        <v>1288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/>
      <c r="AS215" s="108"/>
      <c r="AT215" s="108"/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0</v>
      </c>
      <c r="AZ215" s="153"/>
      <c r="BA215" s="109"/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>IF(AND(BR215&lt;1,BS215&lt;1),"Produção e Intervalo",IF(BR215&lt;1,"Intervalo",IF(BS215&lt;1,"Produção","Aderente")))</f>
        <v>Produção e Intervalo</v>
      </c>
      <c r="BR215" s="19">
        <f>IF(OR(B215="",F215=""),"*",AY215/P215)</f>
        <v>0</v>
      </c>
      <c r="BS215" s="19">
        <f>IF(OR(B215="",F215=""),"*",BA215/Q215)</f>
        <v>0</v>
      </c>
      <c r="BT215" s="8" t="str">
        <f t="shared" si="4"/>
        <v/>
      </c>
    </row>
    <row r="216" spans="1:72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1030</v>
      </c>
      <c r="W217" s="151" t="s">
        <v>1289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/>
      <c r="AS217" s="108"/>
      <c r="AT217" s="108"/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0</v>
      </c>
      <c r="AZ217" s="153"/>
      <c r="BA217" s="109"/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/>
      <c r="BI217" s="17"/>
      <c r="BJ217" s="17"/>
      <c r="BK217" s="18"/>
      <c r="BL217" s="16"/>
      <c r="BM217" s="130"/>
      <c r="BN217" s="130"/>
      <c r="BO217" s="130"/>
      <c r="BP217" s="18"/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</v>
      </c>
      <c r="BS217" s="19">
        <f>IF(OR(B217="",F217=""),"*",BA217/Q217)</f>
        <v>0</v>
      </c>
      <c r="BT217" s="8" t="str">
        <f t="shared" si="4"/>
        <v/>
      </c>
    </row>
    <row r="218" spans="1:72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1030</v>
      </c>
      <c r="W218" s="151" t="s">
        <v>1116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/>
      <c r="AS218" s="108"/>
      <c r="AT218" s="108"/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0</v>
      </c>
      <c r="AZ218" s="153"/>
      <c r="BA218" s="109"/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/>
      <c r="BI218" s="17"/>
      <c r="BJ218" s="17"/>
      <c r="BK218" s="18"/>
      <c r="BL218" s="16"/>
      <c r="BM218" s="130"/>
      <c r="BN218" s="130"/>
      <c r="BO218" s="130"/>
      <c r="BP218" s="18"/>
      <c r="BQ218" s="12" t="str">
        <f>IF(AND(BR218&lt;1,BS218&lt;1),"Produção e Intervalo",IF(BR218&lt;1,"Intervalo",IF(BS218&lt;1,"Produção","Aderente")))</f>
        <v>Produção e Intervalo</v>
      </c>
      <c r="BR218" s="19">
        <f>IF(OR(B218="",F218=""),"*",AY218/P218)</f>
        <v>0</v>
      </c>
      <c r="BS218" s="19">
        <f>IF(OR(B218="",F218=""),"*",BA218/Q218)</f>
        <v>0</v>
      </c>
      <c r="BT218" s="8" t="str">
        <f t="shared" si="4"/>
        <v/>
      </c>
    </row>
    <row r="219" spans="1:72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691</v>
      </c>
      <c r="G219" s="142" t="str">
        <f>IF(D219="","*",VLOOKUP(F219,BS_ATIVIDADE[],3,FALSE))</f>
        <v>MODERNIZAÇÃO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1048</v>
      </c>
      <c r="W219" s="151" t="s">
        <v>1026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MODERNIZAÇÃO - SOLDA</v>
      </c>
      <c r="AJ219" s="9" t="str">
        <f>IF(BS_CONTROLE[[#This Row],[Atividade]]=0, "-", BS_CONTROLE[[#This Row],[Atividade]])</f>
        <v>MODERNIZAÇÃO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/>
      <c r="AS219" s="108"/>
      <c r="AT219" s="108"/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</v>
      </c>
      <c r="AZ219" s="153"/>
      <c r="BA219" s="109"/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/>
      <c r="BI219" s="17"/>
      <c r="BJ219" s="17"/>
      <c r="BK219" s="18"/>
      <c r="BL219" s="16"/>
      <c r="BM219" s="130"/>
      <c r="BN219" s="130"/>
      <c r="BO219" s="130"/>
      <c r="BP219" s="18"/>
      <c r="BQ219" s="12" t="str">
        <f>IF(AND(BR219&lt;1,BS219&lt;1),"Produção e Intervalo",IF(BR219&lt;1,"Intervalo",IF(BS219&lt;1,"Produção","Aderente")))</f>
        <v>Produção e Intervalo</v>
      </c>
      <c r="BR219" s="19">
        <f>IF(OR(B219="",F219=""),"*",AY219/P219)</f>
        <v>0</v>
      </c>
      <c r="BS219" s="19">
        <f>IF(OR(B219="",F219=""),"*",BA219/Q219)</f>
        <v>0</v>
      </c>
      <c r="BT219" s="8" t="str">
        <f t="shared" si="4"/>
        <v/>
      </c>
    </row>
    <row r="220" spans="1:72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1030</v>
      </c>
      <c r="W220" s="151" t="s">
        <v>1055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/>
      <c r="AS220" s="108"/>
      <c r="AT220" s="108"/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/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/>
      <c r="BI220" s="17"/>
      <c r="BJ220" s="17"/>
      <c r="BK220" s="18"/>
      <c r="BL220" s="16"/>
      <c r="BM220" s="130"/>
      <c r="BN220" s="130"/>
      <c r="BO220" s="130"/>
      <c r="BP220" s="18"/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/>
      </c>
    </row>
    <row r="221" spans="1:72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>
      <c r="A223" s="47" t="str">
        <f>D223&amp;B223</f>
        <v/>
      </c>
      <c r="B223" s="102"/>
      <c r="C223" s="135" t="str">
        <f>IF(BS_CONTROLE[[#This Row],[DATA]]="","",WEEKNUM(BS_CONTROLE[[#This Row],[DATA]]))</f>
        <v/>
      </c>
      <c r="D223" s="104"/>
      <c r="E223" s="159">
        <v>217</v>
      </c>
      <c r="F223" s="126"/>
      <c r="G223" s="142" t="str">
        <f>IF(D223="","*",VLOOKUP(F223,BS_ATIVIDADE[],3,FALSE))</f>
        <v>*</v>
      </c>
      <c r="H223" s="106"/>
      <c r="I223" s="106"/>
      <c r="J223" s="105"/>
      <c r="K223" s="105"/>
      <c r="L223" s="105"/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06"/>
      <c r="P223" s="106"/>
      <c r="Q223" s="105"/>
      <c r="R223" s="10" t="str">
        <f>IFERROR(_xlfn.XLOOKUP(F223, BS_ATIVIDADE[ATIVIDADE],BS_ATIVIDADE[UNIDADE] ), "*")</f>
        <v>*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3" s="105"/>
      <c r="W223" s="151"/>
      <c r="X223" s="104"/>
      <c r="Y223" s="129"/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-</v>
      </c>
      <c r="AJ223" s="9" t="str">
        <f>IF(BS_CONTROLE[[#This Row],[Atividade]]=0, "-", BS_CONTROLE[[#This Row],[Atividade]])</f>
        <v>-</v>
      </c>
      <c r="AK223" s="31">
        <f>BS_CONTROLE[[#This Row],[Local - Partida]]</f>
        <v>0</v>
      </c>
      <c r="AL223" s="31">
        <f>BS_CONTROLE[[#This Row],[Local - Encerramento]]</f>
        <v>0</v>
      </c>
      <c r="AM223" s="105" t="str">
        <f>IF(BS_CONTROLE[[#This Row],[Entre - Estações]]=0, "-", BS_CONTROLE[[#This Row],[Entre - Estações]])</f>
        <v>-</v>
      </c>
      <c r="AN223" s="105" t="str">
        <f>IF(BS_CONTROLE[[#This Row],[SB]]=0, "-", BS_CONTROLE[[#This Row],[SB]])</f>
        <v>-</v>
      </c>
      <c r="AO223" s="105" t="str">
        <f>IF(BS_CONTROLE[[#This Row],[SUB]]=0, "-", BS_CONTROLE[[#This Row],[SUB]])</f>
        <v>-</v>
      </c>
      <c r="AP223" s="105">
        <f>BS_CONTROLE[[#This Row],[KM - Inicio]]</f>
        <v>0</v>
      </c>
      <c r="AQ223" s="105">
        <f>BS_CONTROLE[[#This Row],[KM - Inicio]]</f>
        <v>0</v>
      </c>
      <c r="AR223" s="108"/>
      <c r="AS223" s="108"/>
      <c r="AT223" s="108"/>
      <c r="AU223" s="136"/>
      <c r="AV223" s="136"/>
      <c r="AW223" s="14"/>
      <c r="AX223" s="14"/>
      <c r="AY223" s="164" t="str">
        <f>IF(D223="","*",IFERROR(IF(ISODD(COUNT(AS223:AX223)),"ERRO",SUM((AT223-AS223),(AV223-AU223),(AX223-AW223))),"ERRO"))</f>
        <v>*</v>
      </c>
      <c r="AZ223" s="153"/>
      <c r="BA223" s="109"/>
      <c r="BB223" s="10" t="str">
        <f>IFERROR(_xlfn.XLOOKUP(AI223, BS_ATIVIDADE[ATIVIDADE],BS_ATIVIDADE[UNIDADE] ), "*")</f>
        <v>*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3" s="150"/>
      <c r="BG223" s="16"/>
      <c r="BH223" s="17"/>
      <c r="BI223" s="17"/>
      <c r="BJ223" s="17"/>
      <c r="BK223" s="18"/>
      <c r="BL223" s="16"/>
      <c r="BM223" s="130"/>
      <c r="BN223" s="130"/>
      <c r="BO223" s="130"/>
      <c r="BP223" s="18"/>
      <c r="BQ223" s="12" t="str">
        <f>IF(AND(BR223&lt;1,BS223&lt;1),"Produção e Intervalo",IF(BR223&lt;1,"Intervalo",IF(BS223&lt;1,"Produção","Aderente")))</f>
        <v>Aderente</v>
      </c>
      <c r="BR223" s="19" t="str">
        <f>IF(OR(B223="",F223=""),"*",AY223/P223)</f>
        <v>*</v>
      </c>
      <c r="BS223" s="19" t="str">
        <f>IF(OR(B223="",F223=""),"*",BA223/Q223)</f>
        <v>*</v>
      </c>
      <c r="BT223" s="8" t="str">
        <f t="shared" si="4"/>
        <v/>
      </c>
    </row>
    <row r="224" spans="1:72">
      <c r="A224" s="47" t="str">
        <f>D224&amp;B224</f>
        <v/>
      </c>
      <c r="B224" s="102"/>
      <c r="C224" s="135" t="str">
        <f>IF(BS_CONTROLE[[#This Row],[DATA]]="","",WEEKNUM(BS_CONTROLE[[#This Row],[DATA]]))</f>
        <v/>
      </c>
      <c r="D224" s="104"/>
      <c r="E224" s="159">
        <v>218</v>
      </c>
      <c r="F224" s="126"/>
      <c r="G224" s="142" t="str">
        <f>IF(D224="","*",VLOOKUP(F224,BS_ATIVIDADE[],3,FALSE))</f>
        <v>*</v>
      </c>
      <c r="H224" s="106"/>
      <c r="I224" s="106"/>
      <c r="J224" s="105"/>
      <c r="K224" s="105"/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06"/>
      <c r="P224" s="106"/>
      <c r="Q224" s="105"/>
      <c r="R224" s="10" t="str">
        <f>IFERROR(_xlfn.XLOOKUP(F224, BS_ATIVIDADE[ATIVIDADE],BS_ATIVIDADE[UNIDADE] ), "*")</f>
        <v>*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4" s="105"/>
      <c r="W224" s="151"/>
      <c r="X224" s="104"/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-</v>
      </c>
      <c r="AJ224" s="9" t="str">
        <f>IF(BS_CONTROLE[[#This Row],[Atividade]]=0, "-", BS_CONTROLE[[#This Row],[Atividade]])</f>
        <v>-</v>
      </c>
      <c r="AK224" s="31">
        <f>BS_CONTROLE[[#This Row],[Local - Partida]]</f>
        <v>0</v>
      </c>
      <c r="AL224" s="31">
        <f>BS_CONTROLE[[#This Row],[Local - Encerramento]]</f>
        <v>0</v>
      </c>
      <c r="AM224" s="105" t="str">
        <f>IF(BS_CONTROLE[[#This Row],[Entre - Estações]]=0, "-", BS_CONTROLE[[#This Row],[Entre - Estações]])</f>
        <v>-</v>
      </c>
      <c r="AN224" s="105" t="str">
        <f>IF(BS_CONTROLE[[#This Row],[SB]]=0, "-", BS_CONTROLE[[#This Row],[SB]])</f>
        <v>-</v>
      </c>
      <c r="AO224" s="105" t="str">
        <f>IF(BS_CONTROLE[[#This Row],[SUB]]=0, "-", BS_CONTROLE[[#This Row],[SUB]])</f>
        <v>-</v>
      </c>
      <c r="AP224" s="105">
        <f>BS_CONTROLE[[#This Row],[KM - Inicio]]</f>
        <v>0</v>
      </c>
      <c r="AQ224" s="105">
        <f>BS_CONTROLE[[#This Row],[KM - Inicio]]</f>
        <v>0</v>
      </c>
      <c r="AR224" s="108"/>
      <c r="AS224" s="108"/>
      <c r="AT224" s="108"/>
      <c r="AU224" s="136"/>
      <c r="AV224" s="136"/>
      <c r="AW224" s="14"/>
      <c r="AX224" s="14"/>
      <c r="AY224" s="164" t="str">
        <f>IF(D224="","*",IFERROR(IF(ISODD(COUNT(AS224:AX224)),"ERRO",SUM((AT224-AS224),(AV224-AU224),(AX224-AW224))),"ERRO"))</f>
        <v>*</v>
      </c>
      <c r="AZ224" s="153"/>
      <c r="BA224" s="109"/>
      <c r="BB224" s="10" t="str">
        <f>IFERROR(_xlfn.XLOOKUP(AI224, BS_ATIVIDADE[ATIVIDADE],BS_ATIVIDADE[UNIDADE] ), "*")</f>
        <v>*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4" s="150"/>
      <c r="BG224" s="16"/>
      <c r="BH224" s="17"/>
      <c r="BI224" s="17"/>
      <c r="BJ224" s="17"/>
      <c r="BK224" s="18"/>
      <c r="BL224" s="16"/>
      <c r="BM224" s="130"/>
      <c r="BN224" s="130"/>
      <c r="BO224" s="130"/>
      <c r="BP224" s="18"/>
      <c r="BQ224" s="12" t="str">
        <f>IF(AND(BR224&lt;1,BS224&lt;1),"Produção e Intervalo",IF(BR224&lt;1,"Intervalo",IF(BS224&lt;1,"Produção","Aderente")))</f>
        <v>Aderente</v>
      </c>
      <c r="BR224" s="19" t="str">
        <f>IF(OR(B224="",F224=""),"*",AY224/P224)</f>
        <v>*</v>
      </c>
      <c r="BS224" s="19" t="str">
        <f>IF(OR(B224="",F224=""),"*",BA224/Q224)</f>
        <v>*</v>
      </c>
      <c r="BT224" s="8" t="str">
        <f t="shared" si="4"/>
        <v/>
      </c>
    </row>
    <row r="225" spans="1:72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>
      <c r="A226" s="47" t="str">
        <f>D226&amp;B226</f>
        <v/>
      </c>
      <c r="B226" s="102"/>
      <c r="C226" s="135" t="str">
        <f>IF(BS_CONTROLE[[#This Row],[DATA]]="","",WEEKNUM(BS_CONTROLE[[#This Row],[DATA]]))</f>
        <v/>
      </c>
      <c r="D226" s="104"/>
      <c r="E226" s="159">
        <v>220</v>
      </c>
      <c r="F226" s="126"/>
      <c r="G226" s="142" t="str">
        <f>IF(D226="","*",VLOOKUP(F226,BS_ATIVIDADE[],3,FALSE))</f>
        <v>*</v>
      </c>
      <c r="H226" s="106"/>
      <c r="I226" s="106"/>
      <c r="J226" s="105"/>
      <c r="K226" s="105"/>
      <c r="L226" s="105"/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06"/>
      <c r="P226" s="106"/>
      <c r="Q226" s="105"/>
      <c r="R226" s="10" t="str">
        <f>IFERROR(_xlfn.XLOOKUP(F226, BS_ATIVIDADE[ATIVIDADE],BS_ATIVIDADE[UNIDADE] ), "*")</f>
        <v>*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6" s="105"/>
      <c r="W226" s="151"/>
      <c r="X226" s="104"/>
      <c r="Y226" s="129"/>
      <c r="Z226" s="104"/>
      <c r="AA226" s="105"/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-</v>
      </c>
      <c r="AJ226" s="9" t="str">
        <f>IF(BS_CONTROLE[[#This Row],[Atividade]]=0, "-", BS_CONTROLE[[#This Row],[Atividade]])</f>
        <v>-</v>
      </c>
      <c r="AK226" s="31">
        <f>BS_CONTROLE[[#This Row],[Local - Partida]]</f>
        <v>0</v>
      </c>
      <c r="AL226" s="31">
        <f>BS_CONTROLE[[#This Row],[Local - Encerramento]]</f>
        <v>0</v>
      </c>
      <c r="AM226" s="105" t="str">
        <f>IF(BS_CONTROLE[[#This Row],[Entre - Estações]]=0, "-", BS_CONTROLE[[#This Row],[Entre - Estações]])</f>
        <v>-</v>
      </c>
      <c r="AN226" s="105" t="str">
        <f>IF(BS_CONTROLE[[#This Row],[SB]]=0, "-", BS_CONTROLE[[#This Row],[SB]])</f>
        <v>-</v>
      </c>
      <c r="AO226" s="105" t="str">
        <f>IF(BS_CONTROLE[[#This Row],[SUB]]=0, "-", BS_CONTROLE[[#This Row],[SUB]])</f>
        <v>-</v>
      </c>
      <c r="AP226" s="105">
        <f>BS_CONTROLE[[#This Row],[KM - Inicio]]</f>
        <v>0</v>
      </c>
      <c r="AQ226" s="105">
        <f>BS_CONTROLE[[#This Row],[KM - Inicio]]</f>
        <v>0</v>
      </c>
      <c r="AR226" s="108"/>
      <c r="AS226" s="108"/>
      <c r="AT226" s="108"/>
      <c r="AU226" s="136"/>
      <c r="AV226" s="136"/>
      <c r="AW226" s="14"/>
      <c r="AX226" s="14"/>
      <c r="AY226" s="164" t="str">
        <f>IF(D226="","*",IFERROR(IF(ISODD(COUNT(AS226:AX226)),"ERRO",SUM((AT226-AS226),(AV226-AU226),(AX226-AW226))),"ERRO"))</f>
        <v>*</v>
      </c>
      <c r="AZ226" s="153"/>
      <c r="BA226" s="109"/>
      <c r="BB226" s="10" t="str">
        <f>IFERROR(_xlfn.XLOOKUP(AI226, BS_ATIVIDADE[ATIVIDADE],BS_ATIVIDADE[UNIDADE] ), "*")</f>
        <v>*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6" s="150"/>
      <c r="BG226" s="16"/>
      <c r="BH226" s="17"/>
      <c r="BI226" s="17"/>
      <c r="BJ226" s="17"/>
      <c r="BK226" s="18"/>
      <c r="BL226" s="16"/>
      <c r="BM226" s="130"/>
      <c r="BN226" s="130"/>
      <c r="BO226" s="130"/>
      <c r="BP226" s="18"/>
      <c r="BQ226" s="12" t="str">
        <f>IF(AND(BR226&lt;1,BS226&lt;1),"Produção e Intervalo",IF(BR226&lt;1,"Intervalo",IF(BS226&lt;1,"Produção","Aderente")))</f>
        <v>Aderente</v>
      </c>
      <c r="BR226" s="19" t="str">
        <f>IF(OR(B226="",F226=""),"*",AY226/P226)</f>
        <v>*</v>
      </c>
      <c r="BS226" s="19" t="str">
        <f>IF(OR(B226="",F226=""),"*",BA226/Q226)</f>
        <v>*</v>
      </c>
      <c r="BT226" s="8" t="str">
        <f t="shared" si="4"/>
        <v/>
      </c>
    </row>
    <row r="227" spans="1:72">
      <c r="A227" s="47" t="str">
        <f>D227&amp;B227</f>
        <v/>
      </c>
      <c r="B227" s="102"/>
      <c r="C227" s="135" t="str">
        <f>IF(BS_CONTROLE[[#This Row],[DATA]]="","",WEEKNUM(BS_CONTROLE[[#This Row],[DATA]]))</f>
        <v/>
      </c>
      <c r="D227" s="104"/>
      <c r="E227" s="159">
        <v>221</v>
      </c>
      <c r="F227" s="126"/>
      <c r="G227" s="142" t="str">
        <f>IF(D227="","*",VLOOKUP(F227,BS_ATIVIDADE[],3,FALSE))</f>
        <v>*</v>
      </c>
      <c r="H227" s="106"/>
      <c r="I227" s="106"/>
      <c r="J227" s="105"/>
      <c r="K227" s="105"/>
      <c r="L227" s="105"/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06"/>
      <c r="P227" s="106"/>
      <c r="Q227" s="105"/>
      <c r="R227" s="10" t="str">
        <f>IFERROR(_xlfn.XLOOKUP(F227, BS_ATIVIDADE[ATIVIDADE],BS_ATIVIDADE[UNIDADE] ), "*")</f>
        <v>*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7" s="105"/>
      <c r="W227" s="151"/>
      <c r="X227" s="104"/>
      <c r="Y227" s="129"/>
      <c r="Z227" s="104"/>
      <c r="AA227" s="105"/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-</v>
      </c>
      <c r="AJ227" s="9" t="str">
        <f>IF(BS_CONTROLE[[#This Row],[Atividade]]=0, "-", BS_CONTROLE[[#This Row],[Atividade]])</f>
        <v>-</v>
      </c>
      <c r="AK227" s="31">
        <f>BS_CONTROLE[[#This Row],[Local - Partida]]</f>
        <v>0</v>
      </c>
      <c r="AL227" s="31">
        <f>BS_CONTROLE[[#This Row],[Local - Encerramento]]</f>
        <v>0</v>
      </c>
      <c r="AM227" s="105" t="str">
        <f>IF(BS_CONTROLE[[#This Row],[Entre - Estações]]=0, "-", BS_CONTROLE[[#This Row],[Entre - Estações]])</f>
        <v>-</v>
      </c>
      <c r="AN227" s="105" t="str">
        <f>IF(BS_CONTROLE[[#This Row],[SB]]=0, "-", BS_CONTROLE[[#This Row],[SB]])</f>
        <v>-</v>
      </c>
      <c r="AO227" s="105" t="str">
        <f>IF(BS_CONTROLE[[#This Row],[SUB]]=0, "-", BS_CONTROLE[[#This Row],[SUB]])</f>
        <v>-</v>
      </c>
      <c r="AP227" s="105">
        <f>BS_CONTROLE[[#This Row],[KM - Inicio]]</f>
        <v>0</v>
      </c>
      <c r="AQ227" s="105">
        <f>BS_CONTROLE[[#This Row],[KM - Inicio]]</f>
        <v>0</v>
      </c>
      <c r="AR227" s="108"/>
      <c r="AS227" s="108"/>
      <c r="AT227" s="108"/>
      <c r="AU227" s="136"/>
      <c r="AV227" s="136"/>
      <c r="AW227" s="14"/>
      <c r="AX227" s="14"/>
      <c r="AY227" s="164" t="str">
        <f>IF(D227="","*",IFERROR(IF(ISODD(COUNT(AS227:AX227)),"ERRO",SUM((AT227-AS227),(AV227-AU227),(AX227-AW227))),"ERRO"))</f>
        <v>*</v>
      </c>
      <c r="AZ227" s="153"/>
      <c r="BA227" s="109"/>
      <c r="BB227" s="10" t="str">
        <f>IFERROR(_xlfn.XLOOKUP(AI227, BS_ATIVIDADE[ATIVIDADE],BS_ATIVIDADE[UNIDADE] ), "*")</f>
        <v>*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7" s="150"/>
      <c r="BG227" s="16"/>
      <c r="BH227" s="17"/>
      <c r="BI227" s="17"/>
      <c r="BJ227" s="17"/>
      <c r="BK227" s="18"/>
      <c r="BL227" s="16"/>
      <c r="BM227" s="130"/>
      <c r="BN227" s="130"/>
      <c r="BO227" s="130"/>
      <c r="BP227" s="18"/>
      <c r="BQ227" s="12" t="str">
        <f>IF(AND(BR227&lt;1,BS227&lt;1),"Produção e Intervalo",IF(BR227&lt;1,"Intervalo",IF(BS227&lt;1,"Produção","Aderente")))</f>
        <v>Aderente</v>
      </c>
      <c r="BR227" s="19" t="str">
        <f>IF(OR(B227="",F227=""),"*",AY227/P227)</f>
        <v>*</v>
      </c>
      <c r="BS227" s="19" t="str">
        <f>IF(OR(B227="",F227=""),"*",BA227/Q227)</f>
        <v>*</v>
      </c>
      <c r="BT227" s="8" t="str">
        <f t="shared" si="4"/>
        <v/>
      </c>
    </row>
    <row r="228" spans="1:72">
      <c r="A228" s="47" t="str">
        <f>D228&amp;B228</f>
        <v/>
      </c>
      <c r="B228" s="102"/>
      <c r="C228" s="135" t="str">
        <f>IF(BS_CONTROLE[[#This Row],[DATA]]="","",WEEKNUM(BS_CONTROLE[[#This Row],[DATA]]))</f>
        <v/>
      </c>
      <c r="D228" s="104"/>
      <c r="E228" s="159">
        <v>222</v>
      </c>
      <c r="F228" s="126"/>
      <c r="G228" s="142" t="str">
        <f>IF(D228="","*",VLOOKUP(F228,BS_ATIVIDADE[],3,FALSE))</f>
        <v>*</v>
      </c>
      <c r="H228" s="106"/>
      <c r="I228" s="106"/>
      <c r="J228" s="105"/>
      <c r="K228" s="105"/>
      <c r="L228" s="105"/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06"/>
      <c r="P228" s="106"/>
      <c r="Q228" s="105"/>
      <c r="R228" s="10" t="str">
        <f>IFERROR(_xlfn.XLOOKUP(F228, BS_ATIVIDADE[ATIVIDADE],BS_ATIVIDADE[UNIDADE] ), "*")</f>
        <v>*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8" s="105"/>
      <c r="W228" s="151"/>
      <c r="X228" s="104"/>
      <c r="Y228" s="129"/>
      <c r="Z228" s="104"/>
      <c r="AA228" s="105"/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-</v>
      </c>
      <c r="AJ228" s="9" t="str">
        <f>IF(BS_CONTROLE[[#This Row],[Atividade]]=0, "-", BS_CONTROLE[[#This Row],[Atividade]])</f>
        <v>-</v>
      </c>
      <c r="AK228" s="31">
        <f>BS_CONTROLE[[#This Row],[Local - Partida]]</f>
        <v>0</v>
      </c>
      <c r="AL228" s="31">
        <f>BS_CONTROLE[[#This Row],[Local - Encerramento]]</f>
        <v>0</v>
      </c>
      <c r="AM228" s="105" t="str">
        <f>IF(BS_CONTROLE[[#This Row],[Entre - Estações]]=0, "-", BS_CONTROLE[[#This Row],[Entre - Estações]])</f>
        <v>-</v>
      </c>
      <c r="AN228" s="105" t="str">
        <f>IF(BS_CONTROLE[[#This Row],[SB]]=0, "-", BS_CONTROLE[[#This Row],[SB]])</f>
        <v>-</v>
      </c>
      <c r="AO228" s="105" t="str">
        <f>IF(BS_CONTROLE[[#This Row],[SUB]]=0, "-", BS_CONTROLE[[#This Row],[SUB]])</f>
        <v>-</v>
      </c>
      <c r="AP228" s="105">
        <f>BS_CONTROLE[[#This Row],[KM - Inicio]]</f>
        <v>0</v>
      </c>
      <c r="AQ228" s="105">
        <f>BS_CONTROLE[[#This Row],[KM - Inicio]]</f>
        <v>0</v>
      </c>
      <c r="AR228" s="108"/>
      <c r="AS228" s="108"/>
      <c r="AT228" s="108"/>
      <c r="AU228" s="136"/>
      <c r="AV228" s="136"/>
      <c r="AW228" s="14"/>
      <c r="AX228" s="14"/>
      <c r="AY228" s="164" t="str">
        <f>IF(D228="","*",IFERROR(IF(ISODD(COUNT(AS228:AX228)),"ERRO",SUM((AT228-AS228),(AV228-AU228),(AX228-AW228))),"ERRO"))</f>
        <v>*</v>
      </c>
      <c r="AZ228" s="153"/>
      <c r="BA228" s="109"/>
      <c r="BB228" s="10" t="str">
        <f>IFERROR(_xlfn.XLOOKUP(AI228, BS_ATIVIDADE[ATIVIDADE],BS_ATIVIDADE[UNIDADE] ), "*")</f>
        <v>*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8" s="150"/>
      <c r="BG228" s="16"/>
      <c r="BH228" s="17"/>
      <c r="BI228" s="17"/>
      <c r="BJ228" s="17"/>
      <c r="BK228" s="18"/>
      <c r="BL228" s="16"/>
      <c r="BM228" s="130"/>
      <c r="BN228" s="130"/>
      <c r="BO228" s="130"/>
      <c r="BP228" s="18"/>
      <c r="BQ228" s="12" t="str">
        <f>IF(AND(BR228&lt;1,BS228&lt;1),"Produção e Intervalo",IF(BR228&lt;1,"Intervalo",IF(BS228&lt;1,"Produção","Aderente")))</f>
        <v>Aderente</v>
      </c>
      <c r="BR228" s="19" t="str">
        <f>IF(OR(B228="",F228=""),"*",AY228/P228)</f>
        <v>*</v>
      </c>
      <c r="BS228" s="19" t="str">
        <f>IF(OR(B228="",F228=""),"*",BA228/Q228)</f>
        <v>*</v>
      </c>
      <c r="BT228" s="8" t="str">
        <f t="shared" si="4"/>
        <v/>
      </c>
    </row>
    <row r="229" spans="1:72">
      <c r="A229" s="47" t="str">
        <f>D229&amp;B229</f>
        <v/>
      </c>
      <c r="B229" s="102"/>
      <c r="C229" s="135" t="str">
        <f>IF(BS_CONTROLE[[#This Row],[DATA]]="","",WEEKNUM(BS_CONTROLE[[#This Row],[DATA]]))</f>
        <v/>
      </c>
      <c r="D229" s="104"/>
      <c r="E229" s="159">
        <v>223</v>
      </c>
      <c r="F229" s="126"/>
      <c r="G229" s="142" t="str">
        <f>IF(D229="","*",VLOOKUP(F229,BS_ATIVIDADE[],3,FALSE))</f>
        <v>*</v>
      </c>
      <c r="H229" s="106"/>
      <c r="I229" s="106"/>
      <c r="J229" s="105"/>
      <c r="K229" s="105"/>
      <c r="L229" s="105"/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06"/>
      <c r="P229" s="106"/>
      <c r="Q229" s="105"/>
      <c r="R229" s="10" t="str">
        <f>IFERROR(_xlfn.XLOOKUP(F229, BS_ATIVIDADE[ATIVIDADE],BS_ATIVIDADE[UNIDADE] ), "*")</f>
        <v>*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9" s="105"/>
      <c r="W229" s="151"/>
      <c r="X229" s="104"/>
      <c r="Y229" s="129"/>
      <c r="Z229" s="104"/>
      <c r="AA229" s="105"/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-</v>
      </c>
      <c r="AJ229" s="9" t="str">
        <f>IF(BS_CONTROLE[[#This Row],[Atividade]]=0, "-", BS_CONTROLE[[#This Row],[Atividade]])</f>
        <v>-</v>
      </c>
      <c r="AK229" s="31">
        <f>BS_CONTROLE[[#This Row],[Local - Partida]]</f>
        <v>0</v>
      </c>
      <c r="AL229" s="31">
        <f>BS_CONTROLE[[#This Row],[Local - Encerramento]]</f>
        <v>0</v>
      </c>
      <c r="AM229" s="105" t="str">
        <f>IF(BS_CONTROLE[[#This Row],[Entre - Estações]]=0, "-", BS_CONTROLE[[#This Row],[Entre - Estações]])</f>
        <v>-</v>
      </c>
      <c r="AN229" s="105" t="str">
        <f>IF(BS_CONTROLE[[#This Row],[SB]]=0, "-", BS_CONTROLE[[#This Row],[SB]])</f>
        <v>-</v>
      </c>
      <c r="AO229" s="105" t="str">
        <f>IF(BS_CONTROLE[[#This Row],[SUB]]=0, "-", BS_CONTROLE[[#This Row],[SUB]])</f>
        <v>-</v>
      </c>
      <c r="AP229" s="105">
        <f>BS_CONTROLE[[#This Row],[KM - Inicio]]</f>
        <v>0</v>
      </c>
      <c r="AQ229" s="105">
        <f>BS_CONTROLE[[#This Row],[KM - Inicio]]</f>
        <v>0</v>
      </c>
      <c r="AR229" s="108"/>
      <c r="AS229" s="108"/>
      <c r="AT229" s="108"/>
      <c r="AU229" s="136"/>
      <c r="AV229" s="136"/>
      <c r="AW229" s="14"/>
      <c r="AX229" s="14"/>
      <c r="AY229" s="164" t="str">
        <f>IF(D229="","*",IFERROR(IF(ISODD(COUNT(AS229:AX229)),"ERRO",SUM((AT229-AS229),(AV229-AU229),(AX229-AW229))),"ERRO"))</f>
        <v>*</v>
      </c>
      <c r="AZ229" s="153"/>
      <c r="BA229" s="109"/>
      <c r="BB229" s="10" t="str">
        <f>IFERROR(_xlfn.XLOOKUP(AI229, BS_ATIVIDADE[ATIVIDADE],BS_ATIVIDADE[UNIDADE] ), "*")</f>
        <v>*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9" s="150"/>
      <c r="BG229" s="16"/>
      <c r="BH229" s="17"/>
      <c r="BI229" s="17"/>
      <c r="BJ229" s="17"/>
      <c r="BK229" s="18"/>
      <c r="BL229" s="16"/>
      <c r="BM229" s="130"/>
      <c r="BN229" s="130"/>
      <c r="BO229" s="130"/>
      <c r="BP229" s="18"/>
      <c r="BQ229" s="12" t="str">
        <f>IF(AND(BR229&lt;1,BS229&lt;1),"Produção e Intervalo",IF(BR229&lt;1,"Intervalo",IF(BS229&lt;1,"Produção","Aderente")))</f>
        <v>Aderente</v>
      </c>
      <c r="BR229" s="19" t="str">
        <f>IF(OR(B229="",F229=""),"*",AY229/P229)</f>
        <v>*</v>
      </c>
      <c r="BS229" s="19" t="str">
        <f>IF(OR(B229="",F229=""),"*",BA229/Q229)</f>
        <v>*</v>
      </c>
      <c r="BT229" s="8" t="str">
        <f t="shared" si="4"/>
        <v/>
      </c>
    </row>
    <row r="230" spans="1:72">
      <c r="A230" s="47" t="str">
        <f>D230&amp;B230</f>
        <v/>
      </c>
      <c r="B230" s="102"/>
      <c r="C230" s="135" t="str">
        <f>IF(BS_CONTROLE[[#This Row],[DATA]]="","",WEEKNUM(BS_CONTROLE[[#This Row],[DATA]]))</f>
        <v/>
      </c>
      <c r="D230" s="104"/>
      <c r="E230" s="159">
        <v>224</v>
      </c>
      <c r="F230" s="126"/>
      <c r="G230" s="142" t="str">
        <f>IF(D230="","*",VLOOKUP(F230,BS_ATIVIDADE[],3,FALSE))</f>
        <v>*</v>
      </c>
      <c r="H230" s="106"/>
      <c r="I230" s="106"/>
      <c r="J230" s="105"/>
      <c r="K230" s="105"/>
      <c r="L230" s="105"/>
      <c r="M230" s="127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127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06"/>
      <c r="P230" s="106"/>
      <c r="Q230" s="105"/>
      <c r="R230" s="10" t="str">
        <f>IFERROR(_xlfn.XLOOKUP(F230, BS_ATIVIDADE[ATIVIDADE],BS_ATIVIDADE[UNIDADE] ), "*")</f>
        <v>*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0" s="105"/>
      <c r="W230" s="151"/>
      <c r="X230" s="104"/>
      <c r="Y230" s="129"/>
      <c r="Z230" s="104"/>
      <c r="AA230" s="105"/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-</v>
      </c>
      <c r="AJ230" s="9" t="str">
        <f>IF(BS_CONTROLE[[#This Row],[Atividade]]=0, "-", BS_CONTROLE[[#This Row],[Atividade]])</f>
        <v>-</v>
      </c>
      <c r="AK230" s="31">
        <f>BS_CONTROLE[[#This Row],[Local - Partida]]</f>
        <v>0</v>
      </c>
      <c r="AL230" s="31">
        <f>BS_CONTROLE[[#This Row],[Local - Encerramento]]</f>
        <v>0</v>
      </c>
      <c r="AM230" s="105" t="str">
        <f>IF(BS_CONTROLE[[#This Row],[Entre - Estações]]=0, "-", BS_CONTROLE[[#This Row],[Entre - Estações]])</f>
        <v>-</v>
      </c>
      <c r="AN230" s="105" t="str">
        <f>IF(BS_CONTROLE[[#This Row],[SB]]=0, "-", BS_CONTROLE[[#This Row],[SB]])</f>
        <v>-</v>
      </c>
      <c r="AO230" s="105" t="str">
        <f>IF(BS_CONTROLE[[#This Row],[SUB]]=0, "-", BS_CONTROLE[[#This Row],[SUB]])</f>
        <v>-</v>
      </c>
      <c r="AP230" s="105">
        <f>BS_CONTROLE[[#This Row],[KM - Inicio]]</f>
        <v>0</v>
      </c>
      <c r="AQ230" s="105">
        <f>BS_CONTROLE[[#This Row],[KM - Inicio]]</f>
        <v>0</v>
      </c>
      <c r="AR230" s="108"/>
      <c r="AS230" s="108"/>
      <c r="AT230" s="108"/>
      <c r="AU230" s="136"/>
      <c r="AV230" s="136"/>
      <c r="AW230" s="14"/>
      <c r="AX230" s="14"/>
      <c r="AY230" s="164" t="str">
        <f>IF(D230="","*",IFERROR(IF(ISODD(COUNT(AS230:AX230)),"ERRO",SUM((AT230-AS230),(AV230-AU230),(AX230-AW230))),"ERRO"))</f>
        <v>*</v>
      </c>
      <c r="AZ230" s="153"/>
      <c r="BA230" s="109"/>
      <c r="BB230" s="10" t="str">
        <f>IFERROR(_xlfn.XLOOKUP(AI230, BS_ATIVIDADE[ATIVIDADE],BS_ATIVIDADE[UNIDADE] ), "*")</f>
        <v>*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0" s="150"/>
      <c r="BG230" s="16"/>
      <c r="BH230" s="17"/>
      <c r="BI230" s="17"/>
      <c r="BJ230" s="17"/>
      <c r="BK230" s="18"/>
      <c r="BL230" s="16"/>
      <c r="BM230" s="130"/>
      <c r="BN230" s="130"/>
      <c r="BO230" s="130"/>
      <c r="BP230" s="18"/>
      <c r="BQ230" s="12" t="str">
        <f>IF(AND(BR230&lt;1,BS230&lt;1),"Produção e Intervalo",IF(BR230&lt;1,"Intervalo",IF(BS230&lt;1,"Produção","Aderente")))</f>
        <v>Aderente</v>
      </c>
      <c r="BR230" s="19" t="str">
        <f>IF(OR(B230="",F230=""),"*",AY230/P230)</f>
        <v>*</v>
      </c>
      <c r="BS230" s="19" t="str">
        <f>IF(OR(B230="",F230=""),"*",BA230/Q230)</f>
        <v>*</v>
      </c>
      <c r="BT230" s="8" t="str">
        <f t="shared" si="4"/>
        <v/>
      </c>
    </row>
    <row r="231" spans="1:72">
      <c r="A231" s="47" t="str">
        <f>D231&amp;B231</f>
        <v/>
      </c>
      <c r="B231" s="102"/>
      <c r="C231" s="135" t="str">
        <f>IF(BS_CONTROLE[[#This Row],[DATA]]="","",WEEKNUM(BS_CONTROLE[[#This Row],[DATA]]))</f>
        <v/>
      </c>
      <c r="D231" s="104"/>
      <c r="E231" s="159">
        <v>225</v>
      </c>
      <c r="F231" s="126"/>
      <c r="G231" s="142" t="str">
        <f>IF(D231="","*",VLOOKUP(F231,BS_ATIVIDADE[],3,FALSE))</f>
        <v>*</v>
      </c>
      <c r="H231" s="106"/>
      <c r="I231" s="106"/>
      <c r="J231" s="105"/>
      <c r="K231" s="105"/>
      <c r="L231" s="105"/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127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06"/>
      <c r="P231" s="106"/>
      <c r="Q231" s="105"/>
      <c r="R231" s="10" t="str">
        <f>IFERROR(_xlfn.XLOOKUP(F231, BS_ATIVIDADE[ATIVIDADE],BS_ATIVIDADE[UNIDADE] ), "*")</f>
        <v>*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1" s="105"/>
      <c r="W231" s="151"/>
      <c r="X231" s="104"/>
      <c r="Y231" s="129"/>
      <c r="Z231" s="104"/>
      <c r="AA231" s="105"/>
      <c r="AB231" s="103"/>
      <c r="AC231" s="152"/>
      <c r="AD231" s="107"/>
      <c r="AE231" s="105"/>
      <c r="AF231" s="105"/>
      <c r="AG231" s="105"/>
      <c r="AH231" s="15"/>
      <c r="AI231" s="126" t="str">
        <f>IF(BS_CONTROLE[[#This Row],[Atividade]]=0, "-", BS_CONTROLE[[#This Row],[Atividade]])</f>
        <v>-</v>
      </c>
      <c r="AJ231" s="9" t="str">
        <f>IF(BS_CONTROLE[[#This Row],[Atividade]]=0, "-", BS_CONTROLE[[#This Row],[Atividade]])</f>
        <v>-</v>
      </c>
      <c r="AK231" s="31">
        <f>BS_CONTROLE[[#This Row],[Local - Partida]]</f>
        <v>0</v>
      </c>
      <c r="AL231" s="31">
        <f>BS_CONTROLE[[#This Row],[Local - Encerramento]]</f>
        <v>0</v>
      </c>
      <c r="AM231" s="105" t="str">
        <f>IF(BS_CONTROLE[[#This Row],[Entre - Estações]]=0, "-", BS_CONTROLE[[#This Row],[Entre - Estações]])</f>
        <v>-</v>
      </c>
      <c r="AN231" s="105" t="str">
        <f>IF(BS_CONTROLE[[#This Row],[SB]]=0, "-", BS_CONTROLE[[#This Row],[SB]])</f>
        <v>-</v>
      </c>
      <c r="AO231" s="105" t="str">
        <f>IF(BS_CONTROLE[[#This Row],[SUB]]=0, "-", BS_CONTROLE[[#This Row],[SUB]])</f>
        <v>-</v>
      </c>
      <c r="AP231" s="105">
        <f>BS_CONTROLE[[#This Row],[KM - Inicio]]</f>
        <v>0</v>
      </c>
      <c r="AQ231" s="105">
        <f>BS_CONTROLE[[#This Row],[KM - Inicio]]</f>
        <v>0</v>
      </c>
      <c r="AR231" s="108"/>
      <c r="AS231" s="108"/>
      <c r="AT231" s="108"/>
      <c r="AU231" s="136"/>
      <c r="AV231" s="136"/>
      <c r="AW231" s="14"/>
      <c r="AX231" s="14"/>
      <c r="AY231" s="164" t="str">
        <f>IF(D231="","*",IFERROR(IF(ISODD(COUNT(AS231:AX231)),"ERRO",SUM((AT231-AS231),(AV231-AU231),(AX231-AW231))),"ERRO"))</f>
        <v>*</v>
      </c>
      <c r="AZ231" s="153"/>
      <c r="BA231" s="109"/>
      <c r="BB231" s="10" t="str">
        <f>IFERROR(_xlfn.XLOOKUP(AI231, BS_ATIVIDADE[ATIVIDADE],BS_ATIVIDADE[UNIDADE] ), "*")</f>
        <v>*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1" s="150"/>
      <c r="BG231" s="16"/>
      <c r="BH231" s="17"/>
      <c r="BI231" s="17"/>
      <c r="BJ231" s="17"/>
      <c r="BK231" s="18"/>
      <c r="BL231" s="16"/>
      <c r="BM231" s="130"/>
      <c r="BN231" s="130"/>
      <c r="BO231" s="130"/>
      <c r="BP231" s="18"/>
      <c r="BQ231" s="12" t="str">
        <f>IF(AND(BR231&lt;1,BS231&lt;1),"Produção e Intervalo",IF(BR231&lt;1,"Intervalo",IF(BS231&lt;1,"Produção","Aderente")))</f>
        <v>Aderente</v>
      </c>
      <c r="BR231" s="19" t="str">
        <f>IF(OR(B231="",F231=""),"*",AY231/P231)</f>
        <v>*</v>
      </c>
      <c r="BS231" s="19" t="str">
        <f>IF(OR(B231="",F231=""),"*",BA231/Q231)</f>
        <v>*</v>
      </c>
      <c r="BT231" s="8" t="str">
        <f t="shared" si="4"/>
        <v/>
      </c>
    </row>
    <row r="232" spans="1:72">
      <c r="A232" s="47" t="str">
        <f>D232&amp;B232</f>
        <v/>
      </c>
      <c r="B232" s="102"/>
      <c r="C232" s="135" t="str">
        <f>IF(BS_CONTROLE[[#This Row],[DATA]]="","",WEEKNUM(BS_CONTROLE[[#This Row],[DATA]]))</f>
        <v/>
      </c>
      <c r="D232" s="104"/>
      <c r="E232" s="159">
        <v>226</v>
      </c>
      <c r="F232" s="126"/>
      <c r="G232" s="142" t="str">
        <f>IF(D232="","*",VLOOKUP(F232,BS_ATIVIDADE[],3,FALSE))</f>
        <v>*</v>
      </c>
      <c r="H232" s="106"/>
      <c r="I232" s="106"/>
      <c r="J232" s="105"/>
      <c r="K232" s="105"/>
      <c r="L232" s="105"/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06"/>
      <c r="P232" s="106"/>
      <c r="Q232" s="105"/>
      <c r="R232" s="10" t="str">
        <f>IFERROR(_xlfn.XLOOKUP(F232, BS_ATIVIDADE[ATIVIDADE],BS_ATIVIDADE[UNIDADE] ), "*")</f>
        <v>*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2" s="105"/>
      <c r="W232" s="151"/>
      <c r="X232" s="104"/>
      <c r="Y232" s="129"/>
      <c r="Z232" s="104"/>
      <c r="AA232" s="105"/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-</v>
      </c>
      <c r="AJ232" s="9" t="str">
        <f>IF(BS_CONTROLE[[#This Row],[Atividade]]=0, "-", BS_CONTROLE[[#This Row],[Atividade]])</f>
        <v>-</v>
      </c>
      <c r="AK232" s="31">
        <f>BS_CONTROLE[[#This Row],[Local - Partida]]</f>
        <v>0</v>
      </c>
      <c r="AL232" s="31">
        <f>BS_CONTROLE[[#This Row],[Local - Encerramento]]</f>
        <v>0</v>
      </c>
      <c r="AM232" s="105" t="str">
        <f>IF(BS_CONTROLE[[#This Row],[Entre - Estações]]=0, "-", BS_CONTROLE[[#This Row],[Entre - Estações]])</f>
        <v>-</v>
      </c>
      <c r="AN232" s="105" t="str">
        <f>IF(BS_CONTROLE[[#This Row],[SB]]=0, "-", BS_CONTROLE[[#This Row],[SB]])</f>
        <v>-</v>
      </c>
      <c r="AO232" s="105" t="str">
        <f>IF(BS_CONTROLE[[#This Row],[SUB]]=0, "-", BS_CONTROLE[[#This Row],[SUB]])</f>
        <v>-</v>
      </c>
      <c r="AP232" s="105">
        <f>BS_CONTROLE[[#This Row],[KM - Inicio]]</f>
        <v>0</v>
      </c>
      <c r="AQ232" s="105">
        <f>BS_CONTROLE[[#This Row],[KM - Inicio]]</f>
        <v>0</v>
      </c>
      <c r="AR232" s="108"/>
      <c r="AS232" s="108"/>
      <c r="AT232" s="108"/>
      <c r="AU232" s="136"/>
      <c r="AV232" s="136"/>
      <c r="AW232" s="14"/>
      <c r="AX232" s="14"/>
      <c r="AY232" s="164" t="str">
        <f>IF(D232="","*",IFERROR(IF(ISODD(COUNT(AS232:AX232)),"ERRO",SUM((AT232-AS232),(AV232-AU232),(AX232-AW232))),"ERRO"))</f>
        <v>*</v>
      </c>
      <c r="AZ232" s="153"/>
      <c r="BA232" s="109"/>
      <c r="BB232" s="10" t="str">
        <f>IFERROR(_xlfn.XLOOKUP(AI232, BS_ATIVIDADE[ATIVIDADE],BS_ATIVIDADE[UNIDADE] ), "*")</f>
        <v>*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2" s="150"/>
      <c r="BG232" s="16"/>
      <c r="BH232" s="17"/>
      <c r="BI232" s="17"/>
      <c r="BJ232" s="17"/>
      <c r="BK232" s="18"/>
      <c r="BL232" s="16"/>
      <c r="BM232" s="130"/>
      <c r="BN232" s="130"/>
      <c r="BO232" s="130"/>
      <c r="BP232" s="18"/>
      <c r="BQ232" s="12" t="str">
        <f>IF(AND(BR232&lt;1,BS232&lt;1),"Produção e Intervalo",IF(BR232&lt;1,"Intervalo",IF(BS232&lt;1,"Produção","Aderente")))</f>
        <v>Aderente</v>
      </c>
      <c r="BR232" s="19" t="str">
        <f>IF(OR(B232="",F232=""),"*",AY232/P232)</f>
        <v>*</v>
      </c>
      <c r="BS232" s="19" t="str">
        <f>IF(OR(B232="",F232=""),"*",BA232/Q232)</f>
        <v>*</v>
      </c>
      <c r="BT232" s="8" t="str">
        <f t="shared" si="4"/>
        <v/>
      </c>
    </row>
    <row r="233" spans="1:72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>
      <c r="A234" s="47" t="str">
        <f>D234&amp;B234</f>
        <v/>
      </c>
      <c r="B234" s="102"/>
      <c r="C234" s="135" t="str">
        <f>IF(BS_CONTROLE[[#This Row],[DATA]]="","",WEEKNUM(BS_CONTROLE[[#This Row],[DATA]]))</f>
        <v/>
      </c>
      <c r="D234" s="104"/>
      <c r="E234" s="159">
        <v>228</v>
      </c>
      <c r="F234" s="126"/>
      <c r="G234" s="142" t="str">
        <f>IF(D234="","*",VLOOKUP(F234,BS_ATIVIDADE[],3,FALSE))</f>
        <v>*</v>
      </c>
      <c r="H234" s="106"/>
      <c r="I234" s="106"/>
      <c r="J234" s="105"/>
      <c r="K234" s="105"/>
      <c r="L234" s="105"/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06"/>
      <c r="P234" s="106"/>
      <c r="Q234" s="105"/>
      <c r="R234" s="10" t="str">
        <f>IFERROR(_xlfn.XLOOKUP(F234, BS_ATIVIDADE[ATIVIDADE],BS_ATIVIDADE[UNIDADE] ), "*")</f>
        <v>*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4" s="105"/>
      <c r="W234" s="151"/>
      <c r="X234" s="104"/>
      <c r="Y234" s="129"/>
      <c r="Z234" s="104"/>
      <c r="AA234" s="105"/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-</v>
      </c>
      <c r="AJ234" s="9" t="str">
        <f>IF(BS_CONTROLE[[#This Row],[Atividade]]=0, "-", BS_CONTROLE[[#This Row],[Atividade]])</f>
        <v>-</v>
      </c>
      <c r="AK234" s="31">
        <f>BS_CONTROLE[[#This Row],[Local - Partida]]</f>
        <v>0</v>
      </c>
      <c r="AL234" s="31">
        <f>BS_CONTROLE[[#This Row],[Local - Encerramento]]</f>
        <v>0</v>
      </c>
      <c r="AM234" s="105" t="str">
        <f>IF(BS_CONTROLE[[#This Row],[Entre - Estações]]=0, "-", BS_CONTROLE[[#This Row],[Entre - Estações]])</f>
        <v>-</v>
      </c>
      <c r="AN234" s="105" t="str">
        <f>IF(BS_CONTROLE[[#This Row],[SB]]=0, "-", BS_CONTROLE[[#This Row],[SB]])</f>
        <v>-</v>
      </c>
      <c r="AO234" s="105" t="str">
        <f>IF(BS_CONTROLE[[#This Row],[SUB]]=0, "-", BS_CONTROLE[[#This Row],[SUB]])</f>
        <v>-</v>
      </c>
      <c r="AP234" s="105">
        <f>BS_CONTROLE[[#This Row],[KM - Inicio]]</f>
        <v>0</v>
      </c>
      <c r="AQ234" s="105">
        <f>BS_CONTROLE[[#This Row],[KM - Inicio]]</f>
        <v>0</v>
      </c>
      <c r="AR234" s="108"/>
      <c r="AS234" s="108"/>
      <c r="AT234" s="108"/>
      <c r="AU234" s="136"/>
      <c r="AV234" s="136"/>
      <c r="AW234" s="14"/>
      <c r="AX234" s="14"/>
      <c r="AY234" s="164" t="str">
        <f>IF(D234="","*",IFERROR(IF(ISODD(COUNT(AS234:AX234)),"ERRO",SUM((AT234-AS234),(AV234-AU234),(AX234-AW234))),"ERRO"))</f>
        <v>*</v>
      </c>
      <c r="AZ234" s="153"/>
      <c r="BA234" s="109"/>
      <c r="BB234" s="10" t="str">
        <f>IFERROR(_xlfn.XLOOKUP(AI234, BS_ATIVIDADE[ATIVIDADE],BS_ATIVIDADE[UNIDADE] ), "*")</f>
        <v>*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4" s="150"/>
      <c r="BG234" s="16"/>
      <c r="BH234" s="17"/>
      <c r="BI234" s="17"/>
      <c r="BJ234" s="17"/>
      <c r="BK234" s="18"/>
      <c r="BL234" s="16"/>
      <c r="BM234" s="130"/>
      <c r="BN234" s="130"/>
      <c r="BO234" s="130"/>
      <c r="BP234" s="18"/>
      <c r="BQ234" s="12" t="str">
        <f>IF(AND(BR234&lt;1,BS234&lt;1),"Produção e Intervalo",IF(BR234&lt;1,"Intervalo",IF(BS234&lt;1,"Produção","Aderente")))</f>
        <v>Aderente</v>
      </c>
      <c r="BR234" s="19" t="str">
        <f>IF(OR(B234="",F234=""),"*",AY234/P234)</f>
        <v>*</v>
      </c>
      <c r="BS234" s="19" t="str">
        <f>IF(OR(B234="",F234=""),"*",BA234/Q234)</f>
        <v>*</v>
      </c>
      <c r="BT234" s="8" t="str">
        <f t="shared" si="4"/>
        <v/>
      </c>
    </row>
    <row r="235" spans="1:72">
      <c r="A235" s="47" t="str">
        <f>D235&amp;B235</f>
        <v/>
      </c>
      <c r="B235" s="102"/>
      <c r="C235" s="135" t="str">
        <f>IF(BS_CONTROLE[[#This Row],[DATA]]="","",WEEKNUM(BS_CONTROLE[[#This Row],[DATA]]))</f>
        <v/>
      </c>
      <c r="D235" s="104"/>
      <c r="E235" s="159">
        <v>229</v>
      </c>
      <c r="F235" s="126"/>
      <c r="G235" s="142" t="str">
        <f>IF(D235="","*",VLOOKUP(F235,BS_ATIVIDADE[],3,FALSE))</f>
        <v>*</v>
      </c>
      <c r="H235" s="106"/>
      <c r="I235" s="106"/>
      <c r="J235" s="105"/>
      <c r="K235" s="105"/>
      <c r="L235" s="105"/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06"/>
      <c r="P235" s="106"/>
      <c r="Q235" s="105"/>
      <c r="R235" s="10" t="str">
        <f>IFERROR(_xlfn.XLOOKUP(F235, BS_ATIVIDADE[ATIVIDADE],BS_ATIVIDADE[UNIDADE] ), "*")</f>
        <v>*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5" s="105"/>
      <c r="W235" s="151"/>
      <c r="X235" s="104"/>
      <c r="Y235" s="129"/>
      <c r="Z235" s="104"/>
      <c r="AA235" s="105"/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-</v>
      </c>
      <c r="AJ235" s="9" t="str">
        <f>IF(BS_CONTROLE[[#This Row],[Atividade]]=0, "-", BS_CONTROLE[[#This Row],[Atividade]])</f>
        <v>-</v>
      </c>
      <c r="AK235" s="31">
        <f>BS_CONTROLE[[#This Row],[Local - Partida]]</f>
        <v>0</v>
      </c>
      <c r="AL235" s="31">
        <f>BS_CONTROLE[[#This Row],[Local - Encerramento]]</f>
        <v>0</v>
      </c>
      <c r="AM235" s="105" t="str">
        <f>IF(BS_CONTROLE[[#This Row],[Entre - Estações]]=0, "-", BS_CONTROLE[[#This Row],[Entre - Estações]])</f>
        <v>-</v>
      </c>
      <c r="AN235" s="105" t="str">
        <f>IF(BS_CONTROLE[[#This Row],[SB]]=0, "-", BS_CONTROLE[[#This Row],[SB]])</f>
        <v>-</v>
      </c>
      <c r="AO235" s="105" t="str">
        <f>IF(BS_CONTROLE[[#This Row],[SUB]]=0, "-", BS_CONTROLE[[#This Row],[SUB]])</f>
        <v>-</v>
      </c>
      <c r="AP235" s="105">
        <f>BS_CONTROLE[[#This Row],[KM - Inicio]]</f>
        <v>0</v>
      </c>
      <c r="AQ235" s="105">
        <f>BS_CONTROLE[[#This Row],[KM - Inicio]]</f>
        <v>0</v>
      </c>
      <c r="AR235" s="108"/>
      <c r="AS235" s="108"/>
      <c r="AT235" s="108"/>
      <c r="AU235" s="136"/>
      <c r="AV235" s="136"/>
      <c r="AW235" s="14"/>
      <c r="AX235" s="14"/>
      <c r="AY235" s="164" t="str">
        <f>IF(D235="","*",IFERROR(IF(ISODD(COUNT(AS235:AX235)),"ERRO",SUM((AT235-AS235),(AV235-AU235),(AX235-AW235))),"ERRO"))</f>
        <v>*</v>
      </c>
      <c r="AZ235" s="153"/>
      <c r="BA235" s="109"/>
      <c r="BB235" s="10" t="str">
        <f>IFERROR(_xlfn.XLOOKUP(AI235, BS_ATIVIDADE[ATIVIDADE],BS_ATIVIDADE[UNIDADE] ), "*")</f>
        <v>*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5" s="150"/>
      <c r="BG235" s="16"/>
      <c r="BH235" s="17"/>
      <c r="BI235" s="17"/>
      <c r="BJ235" s="17"/>
      <c r="BK235" s="18"/>
      <c r="BL235" s="16"/>
      <c r="BM235" s="130"/>
      <c r="BN235" s="130"/>
      <c r="BO235" s="130"/>
      <c r="BP235" s="18"/>
      <c r="BQ235" s="12" t="str">
        <f>IF(AND(BR235&lt;1,BS235&lt;1),"Produção e Intervalo",IF(BR235&lt;1,"Intervalo",IF(BS235&lt;1,"Produção","Aderente")))</f>
        <v>Aderente</v>
      </c>
      <c r="BR235" s="19" t="str">
        <f>IF(OR(B235="",F235=""),"*",AY235/P235)</f>
        <v>*</v>
      </c>
      <c r="BS235" s="19" t="str">
        <f>IF(OR(B235="",F235=""),"*",BA235/Q235)</f>
        <v>*</v>
      </c>
      <c r="BT235" s="8" t="str">
        <f t="shared" si="4"/>
        <v/>
      </c>
    </row>
    <row r="236" spans="1:72">
      <c r="A236" s="47" t="str">
        <f>D236&amp;B236</f>
        <v/>
      </c>
      <c r="B236" s="102"/>
      <c r="C236" s="135" t="str">
        <f>IF(BS_CONTROLE[[#This Row],[DATA]]="","",WEEKNUM(BS_CONTROLE[[#This Row],[DATA]]))</f>
        <v/>
      </c>
      <c r="D236" s="104"/>
      <c r="E236" s="159">
        <v>230</v>
      </c>
      <c r="F236" s="126"/>
      <c r="G236" s="142" t="str">
        <f>IF(D236="","*",VLOOKUP(F236,BS_ATIVIDADE[],3,FALSE))</f>
        <v>*</v>
      </c>
      <c r="H236" s="106"/>
      <c r="I236" s="106"/>
      <c r="J236" s="105"/>
      <c r="K236" s="105"/>
      <c r="L236" s="105"/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06"/>
      <c r="P236" s="106"/>
      <c r="Q236" s="105"/>
      <c r="R236" s="10" t="str">
        <f>IFERROR(_xlfn.XLOOKUP(F236, BS_ATIVIDADE[ATIVIDADE],BS_ATIVIDADE[UNIDADE] ), "*")</f>
        <v>*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6" s="105"/>
      <c r="W236" s="151"/>
      <c r="X236" s="104"/>
      <c r="Y236" s="129"/>
      <c r="Z236" s="104"/>
      <c r="AA236" s="105"/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-</v>
      </c>
      <c r="AJ236" s="9" t="str">
        <f>IF(BS_CONTROLE[[#This Row],[Atividade]]=0, "-", BS_CONTROLE[[#This Row],[Atividade]])</f>
        <v>-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-</v>
      </c>
      <c r="AN236" s="105" t="str">
        <f>IF(BS_CONTROLE[[#This Row],[SB]]=0, "-", BS_CONTROLE[[#This Row],[SB]])</f>
        <v>-</v>
      </c>
      <c r="AO236" s="105" t="str">
        <f>IF(BS_CONTROLE[[#This Row],[SUB]]=0, "-", BS_CONTROLE[[#This Row],[SUB]])</f>
        <v>-</v>
      </c>
      <c r="AP236" s="105">
        <f>BS_CONTROLE[[#This Row],[KM - Inicio]]</f>
        <v>0</v>
      </c>
      <c r="AQ236" s="105">
        <f>BS_CONTROLE[[#This Row],[KM - Inicio]]</f>
        <v>0</v>
      </c>
      <c r="AR236" s="108"/>
      <c r="AS236" s="108"/>
      <c r="AT236" s="108"/>
      <c r="AU236" s="136"/>
      <c r="AV236" s="136"/>
      <c r="AW236" s="14"/>
      <c r="AX236" s="14"/>
      <c r="AY236" s="164" t="str">
        <f>IF(D236="","*",IFERROR(IF(ISODD(COUNT(AS236:AX236)),"ERRO",SUM((AT236-AS236),(AV236-AU236),(AX236-AW236))),"ERRO"))</f>
        <v>*</v>
      </c>
      <c r="AZ236" s="153"/>
      <c r="BA236" s="109"/>
      <c r="BB236" s="10" t="str">
        <f>IFERROR(_xlfn.XLOOKUP(AI236, BS_ATIVIDADE[ATIVIDADE],BS_ATIVIDADE[UNIDADE] ), "*")</f>
        <v>*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6" s="150"/>
      <c r="BG236" s="16"/>
      <c r="BH236" s="17"/>
      <c r="BI236" s="17"/>
      <c r="BJ236" s="17"/>
      <c r="BK236" s="18"/>
      <c r="BL236" s="16"/>
      <c r="BM236" s="130"/>
      <c r="BN236" s="130"/>
      <c r="BO236" s="130"/>
      <c r="BP236" s="18"/>
      <c r="BQ236" s="12" t="str">
        <f>IF(AND(BR236&lt;1,BS236&lt;1),"Produção e Intervalo",IF(BR236&lt;1,"Intervalo",IF(BS236&lt;1,"Produção","Aderente")))</f>
        <v>Aderente</v>
      </c>
      <c r="BR236" s="19" t="str">
        <f>IF(OR(B236="",F236=""),"*",AY236/P236)</f>
        <v>*</v>
      </c>
      <c r="BS236" s="19" t="str">
        <f>IF(OR(B236="",F236=""),"*",BA236/Q236)</f>
        <v>*</v>
      </c>
      <c r="BT236" s="8" t="str">
        <f t="shared" si="4"/>
        <v/>
      </c>
    </row>
    <row r="237" spans="1:72">
      <c r="A237" s="47" t="str">
        <f>D237&amp;B237</f>
        <v/>
      </c>
      <c r="B237" s="102"/>
      <c r="C237" s="135" t="str">
        <f>IF(BS_CONTROLE[[#This Row],[DATA]]="","",WEEKNUM(BS_CONTROLE[[#This Row],[DATA]]))</f>
        <v/>
      </c>
      <c r="D237" s="104"/>
      <c r="E237" s="159">
        <v>231</v>
      </c>
      <c r="F237" s="126"/>
      <c r="G237" s="142" t="str">
        <f>IF(D237="","*",VLOOKUP(F237,BS_ATIVIDADE[],3,FALSE))</f>
        <v>*</v>
      </c>
      <c r="H237" s="106"/>
      <c r="I237" s="106"/>
      <c r="J237" s="105"/>
      <c r="K237" s="105"/>
      <c r="L237" s="105"/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06"/>
      <c r="P237" s="106"/>
      <c r="Q237" s="105"/>
      <c r="R237" s="10" t="str">
        <f>IFERROR(_xlfn.XLOOKUP(F237, BS_ATIVIDADE[ATIVIDADE],BS_ATIVIDADE[UNIDADE] ), "*")</f>
        <v>*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7" s="105"/>
      <c r="W237" s="151"/>
      <c r="X237" s="104"/>
      <c r="Y237" s="129"/>
      <c r="Z237" s="104"/>
      <c r="AA237" s="105"/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-</v>
      </c>
      <c r="AJ237" s="9" t="str">
        <f>IF(BS_CONTROLE[[#This Row],[Atividade]]=0, "-", BS_CONTROLE[[#This Row],[Atividade]])</f>
        <v>-</v>
      </c>
      <c r="AK237" s="31">
        <f>BS_CONTROLE[[#This Row],[Local - Partida]]</f>
        <v>0</v>
      </c>
      <c r="AL237" s="31">
        <f>BS_CONTROLE[[#This Row],[Local - Encerramento]]</f>
        <v>0</v>
      </c>
      <c r="AM237" s="105" t="str">
        <f>IF(BS_CONTROLE[[#This Row],[Entre - Estações]]=0, "-", BS_CONTROLE[[#This Row],[Entre - Estações]])</f>
        <v>-</v>
      </c>
      <c r="AN237" s="105" t="str">
        <f>IF(BS_CONTROLE[[#This Row],[SB]]=0, "-", BS_CONTROLE[[#This Row],[SB]])</f>
        <v>-</v>
      </c>
      <c r="AO237" s="105" t="str">
        <f>IF(BS_CONTROLE[[#This Row],[SUB]]=0, "-", BS_CONTROLE[[#This Row],[SUB]])</f>
        <v>-</v>
      </c>
      <c r="AP237" s="105">
        <f>BS_CONTROLE[[#This Row],[KM - Inicio]]</f>
        <v>0</v>
      </c>
      <c r="AQ237" s="105">
        <f>BS_CONTROLE[[#This Row],[KM - Inicio]]</f>
        <v>0</v>
      </c>
      <c r="AR237" s="108"/>
      <c r="AS237" s="108"/>
      <c r="AT237" s="108"/>
      <c r="AU237" s="136"/>
      <c r="AV237" s="136"/>
      <c r="AW237" s="14"/>
      <c r="AX237" s="14"/>
      <c r="AY237" s="164" t="str">
        <f>IF(D237="","*",IFERROR(IF(ISODD(COUNT(AS237:AX237)),"ERRO",SUM((AT237-AS237),(AV237-AU237),(AX237-AW237))),"ERRO"))</f>
        <v>*</v>
      </c>
      <c r="AZ237" s="153"/>
      <c r="BA237" s="109"/>
      <c r="BB237" s="10" t="str">
        <f>IFERROR(_xlfn.XLOOKUP(AI237, BS_ATIVIDADE[ATIVIDADE],BS_ATIVIDADE[UNIDADE] ), "*")</f>
        <v>*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7" s="150"/>
      <c r="BG237" s="16"/>
      <c r="BH237" s="17"/>
      <c r="BI237" s="17"/>
      <c r="BJ237" s="17"/>
      <c r="BK237" s="18"/>
      <c r="BL237" s="16"/>
      <c r="BM237" s="130"/>
      <c r="BN237" s="130"/>
      <c r="BO237" s="130"/>
      <c r="BP237" s="18"/>
      <c r="BQ237" s="12" t="str">
        <f>IF(AND(BR237&lt;1,BS237&lt;1),"Produção e Intervalo",IF(BR237&lt;1,"Intervalo",IF(BS237&lt;1,"Produção","Aderente")))</f>
        <v>Aderente</v>
      </c>
      <c r="BR237" s="19" t="str">
        <f>IF(OR(B237="",F237=""),"*",AY237/P237)</f>
        <v>*</v>
      </c>
      <c r="BS237" s="19" t="str">
        <f>IF(OR(B237="",F237=""),"*",BA237/Q237)</f>
        <v>*</v>
      </c>
      <c r="BT237" s="8" t="str">
        <f t="shared" si="4"/>
        <v/>
      </c>
    </row>
    <row r="238" spans="1:72">
      <c r="A238" s="47" t="str">
        <f>D238&amp;B238</f>
        <v/>
      </c>
      <c r="B238" s="102"/>
      <c r="C238" s="135" t="str">
        <f>IF(BS_CONTROLE[[#This Row],[DATA]]="","",WEEKNUM(BS_CONTROLE[[#This Row],[DATA]]))</f>
        <v/>
      </c>
      <c r="D238" s="104"/>
      <c r="E238" s="159">
        <v>232</v>
      </c>
      <c r="F238" s="126"/>
      <c r="G238" s="142" t="str">
        <f>IF(D238="","*",VLOOKUP(F238,BS_ATIVIDADE[],3,FALSE))</f>
        <v>*</v>
      </c>
      <c r="H238" s="106"/>
      <c r="I238" s="106"/>
      <c r="J238" s="105"/>
      <c r="K238" s="105"/>
      <c r="L238" s="105"/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06"/>
      <c r="P238" s="106"/>
      <c r="Q238" s="105"/>
      <c r="R238" s="10" t="str">
        <f>IFERROR(_xlfn.XLOOKUP(F238, BS_ATIVIDADE[ATIVIDADE],BS_ATIVIDADE[UNIDADE] ), "*")</f>
        <v>*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8" s="105"/>
      <c r="W238" s="151"/>
      <c r="X238" s="104"/>
      <c r="Y238" s="129"/>
      <c r="Z238" s="104"/>
      <c r="AA238" s="105"/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-</v>
      </c>
      <c r="AJ238" s="9" t="str">
        <f>IF(BS_CONTROLE[[#This Row],[Atividade]]=0, "-", BS_CONTROLE[[#This Row],[Atividade]])</f>
        <v>-</v>
      </c>
      <c r="AK238" s="31">
        <f>BS_CONTROLE[[#This Row],[Local - Partida]]</f>
        <v>0</v>
      </c>
      <c r="AL238" s="31">
        <f>BS_CONTROLE[[#This Row],[Local - Encerramento]]</f>
        <v>0</v>
      </c>
      <c r="AM238" s="105" t="str">
        <f>IF(BS_CONTROLE[[#This Row],[Entre - Estações]]=0, "-", BS_CONTROLE[[#This Row],[Entre - Estações]])</f>
        <v>-</v>
      </c>
      <c r="AN238" s="105" t="str">
        <f>IF(BS_CONTROLE[[#This Row],[SB]]=0, "-", BS_CONTROLE[[#This Row],[SB]])</f>
        <v>-</v>
      </c>
      <c r="AO238" s="105" t="str">
        <f>IF(BS_CONTROLE[[#This Row],[SUB]]=0, "-", BS_CONTROLE[[#This Row],[SUB]])</f>
        <v>-</v>
      </c>
      <c r="AP238" s="105">
        <f>BS_CONTROLE[[#This Row],[KM - Inicio]]</f>
        <v>0</v>
      </c>
      <c r="AQ238" s="105">
        <f>BS_CONTROLE[[#This Row],[KM - Inicio]]</f>
        <v>0</v>
      </c>
      <c r="AR238" s="108"/>
      <c r="AS238" s="108"/>
      <c r="AT238" s="108"/>
      <c r="AU238" s="136"/>
      <c r="AV238" s="136"/>
      <c r="AW238" s="14"/>
      <c r="AX238" s="14"/>
      <c r="AY238" s="164" t="str">
        <f>IF(D238="","*",IFERROR(IF(ISODD(COUNT(AS238:AX238)),"ERRO",SUM((AT238-AS238),(AV238-AU238),(AX238-AW238))),"ERRO"))</f>
        <v>*</v>
      </c>
      <c r="AZ238" s="153"/>
      <c r="BA238" s="109"/>
      <c r="BB238" s="10" t="str">
        <f>IFERROR(_xlfn.XLOOKUP(AI238, BS_ATIVIDADE[ATIVIDADE],BS_ATIVIDADE[UNIDADE] ), "*")</f>
        <v>*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8" s="150"/>
      <c r="BG238" s="16"/>
      <c r="BH238" s="17"/>
      <c r="BI238" s="17"/>
      <c r="BJ238" s="17"/>
      <c r="BK238" s="18"/>
      <c r="BL238" s="16"/>
      <c r="BM238" s="130"/>
      <c r="BN238" s="130"/>
      <c r="BO238" s="130"/>
      <c r="BP238" s="18"/>
      <c r="BQ238" s="12" t="str">
        <f>IF(AND(BR238&lt;1,BS238&lt;1),"Produção e Intervalo",IF(BR238&lt;1,"Intervalo",IF(BS238&lt;1,"Produção","Aderente")))</f>
        <v>Aderente</v>
      </c>
      <c r="BR238" s="19" t="str">
        <f>IF(OR(B238="",F238=""),"*",AY238/P238)</f>
        <v>*</v>
      </c>
      <c r="BS238" s="19" t="str">
        <f>IF(OR(B238="",F238=""),"*",BA238/Q238)</f>
        <v>*</v>
      </c>
      <c r="BT238" s="8" t="str">
        <f t="shared" si="4"/>
        <v/>
      </c>
    </row>
    <row r="239" spans="1:72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>
      <c r="A240" s="47" t="str">
        <f>D240&amp;B240</f>
        <v/>
      </c>
      <c r="B240" s="102"/>
      <c r="C240" s="135" t="str">
        <f>IF(BS_CONTROLE[[#This Row],[DATA]]="","",WEEKNUM(BS_CONTROLE[[#This Row],[DATA]]))</f>
        <v/>
      </c>
      <c r="D240" s="104"/>
      <c r="E240" s="159">
        <v>234</v>
      </c>
      <c r="F240" s="126"/>
      <c r="G240" s="142" t="str">
        <f>IF(D240="","*",VLOOKUP(F240,BS_ATIVIDADE[],3,FALSE))</f>
        <v>*</v>
      </c>
      <c r="H240" s="106"/>
      <c r="I240" s="106"/>
      <c r="J240" s="105"/>
      <c r="K240" s="105"/>
      <c r="L240" s="105"/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127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06"/>
      <c r="P240" s="106"/>
      <c r="Q240" s="105"/>
      <c r="R240" s="10" t="str">
        <f>IFERROR(_xlfn.XLOOKUP(F240, BS_ATIVIDADE[ATIVIDADE],BS_ATIVIDADE[UNIDADE] ), "*")</f>
        <v>*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0" s="105"/>
      <c r="W240" s="151"/>
      <c r="X240" s="104"/>
      <c r="Y240" s="129"/>
      <c r="Z240" s="104"/>
      <c r="AA240" s="105"/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-</v>
      </c>
      <c r="AJ240" s="9" t="str">
        <f>IF(BS_CONTROLE[[#This Row],[Atividade]]=0, "-", BS_CONTROLE[[#This Row],[Atividade]])</f>
        <v>-</v>
      </c>
      <c r="AK240" s="31">
        <f>BS_CONTROLE[[#This Row],[Local - Partida]]</f>
        <v>0</v>
      </c>
      <c r="AL240" s="31">
        <f>BS_CONTROLE[[#This Row],[Local - Encerramento]]</f>
        <v>0</v>
      </c>
      <c r="AM240" s="105" t="str">
        <f>IF(BS_CONTROLE[[#This Row],[Entre - Estações]]=0, "-", BS_CONTROLE[[#This Row],[Entre - Estações]])</f>
        <v>-</v>
      </c>
      <c r="AN240" s="105" t="str">
        <f>IF(BS_CONTROLE[[#This Row],[SB]]=0, "-", BS_CONTROLE[[#This Row],[SB]])</f>
        <v>-</v>
      </c>
      <c r="AO240" s="105" t="str">
        <f>IF(BS_CONTROLE[[#This Row],[SUB]]=0, "-", BS_CONTROLE[[#This Row],[SUB]])</f>
        <v>-</v>
      </c>
      <c r="AP240" s="105">
        <f>BS_CONTROLE[[#This Row],[KM - Inicio]]</f>
        <v>0</v>
      </c>
      <c r="AQ240" s="105">
        <f>BS_CONTROLE[[#This Row],[KM - Inicio]]</f>
        <v>0</v>
      </c>
      <c r="AR240" s="108"/>
      <c r="AS240" s="108"/>
      <c r="AT240" s="108"/>
      <c r="AU240" s="136"/>
      <c r="AV240" s="136"/>
      <c r="AW240" s="14"/>
      <c r="AX240" s="14"/>
      <c r="AY240" s="164" t="str">
        <f>IF(D240="","*",IFERROR(IF(ISODD(COUNT(AS240:AX240)),"ERRO",SUM((AT240-AS240),(AV240-AU240),(AX240-AW240))),"ERRO"))</f>
        <v>*</v>
      </c>
      <c r="AZ240" s="153"/>
      <c r="BA240" s="109"/>
      <c r="BB240" s="10" t="str">
        <f>IFERROR(_xlfn.XLOOKUP(AI240, BS_ATIVIDADE[ATIVIDADE],BS_ATIVIDADE[UNIDADE] ), "*")</f>
        <v>*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0" s="150"/>
      <c r="BG240" s="16"/>
      <c r="BH240" s="17"/>
      <c r="BI240" s="17"/>
      <c r="BJ240" s="17"/>
      <c r="BK240" s="18"/>
      <c r="BL240" s="16"/>
      <c r="BM240" s="130"/>
      <c r="BN240" s="130"/>
      <c r="BO240" s="130"/>
      <c r="BP240" s="18"/>
      <c r="BQ240" s="12" t="str">
        <f>IF(AND(BR240&lt;1,BS240&lt;1),"Produção e Intervalo",IF(BR240&lt;1,"Intervalo",IF(BS240&lt;1,"Produção","Aderente")))</f>
        <v>Aderente</v>
      </c>
      <c r="BR240" s="19" t="str">
        <f>IF(OR(B240="",F240=""),"*",AY240/P240)</f>
        <v>*</v>
      </c>
      <c r="BS240" s="19" t="str">
        <f>IF(OR(B240="",F240=""),"*",BA240/Q240)</f>
        <v>*</v>
      </c>
      <c r="BT240" s="8" t="str">
        <f t="shared" si="4"/>
        <v/>
      </c>
    </row>
    <row r="241" spans="1:72">
      <c r="A241" s="47" t="str">
        <f>D241&amp;B241</f>
        <v/>
      </c>
      <c r="B241" s="102"/>
      <c r="C241" s="135" t="str">
        <f>IF(BS_CONTROLE[[#This Row],[DATA]]="","",WEEKNUM(BS_CONTROLE[[#This Row],[DATA]]))</f>
        <v/>
      </c>
      <c r="D241" s="104"/>
      <c r="E241" s="159">
        <v>235</v>
      </c>
      <c r="F241" s="126"/>
      <c r="G241" s="142" t="str">
        <f>IF(D241="","*",VLOOKUP(F241,BS_ATIVIDADE[],3,FALSE))</f>
        <v>*</v>
      </c>
      <c r="H241" s="106"/>
      <c r="I241" s="106"/>
      <c r="J241" s="105"/>
      <c r="K241" s="105"/>
      <c r="L241" s="105"/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127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06"/>
      <c r="P241" s="106"/>
      <c r="Q241" s="105"/>
      <c r="R241" s="10" t="str">
        <f>IFERROR(_xlfn.XLOOKUP(F241, BS_ATIVIDADE[ATIVIDADE],BS_ATIVIDADE[UNIDADE] ), "*")</f>
        <v>*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1" s="105"/>
      <c r="W241" s="151"/>
      <c r="X241" s="104"/>
      <c r="Y241" s="129"/>
      <c r="Z241" s="104"/>
      <c r="AA241" s="105"/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-</v>
      </c>
      <c r="AJ241" s="9" t="str">
        <f>IF(BS_CONTROLE[[#This Row],[Atividade]]=0, "-", BS_CONTROLE[[#This Row],[Atividade]])</f>
        <v>-</v>
      </c>
      <c r="AK241" s="31">
        <f>BS_CONTROLE[[#This Row],[Local - Partida]]</f>
        <v>0</v>
      </c>
      <c r="AL241" s="31">
        <f>BS_CONTROLE[[#This Row],[Local - Encerramento]]</f>
        <v>0</v>
      </c>
      <c r="AM241" s="105" t="str">
        <f>IF(BS_CONTROLE[[#This Row],[Entre - Estações]]=0, "-", BS_CONTROLE[[#This Row],[Entre - Estações]])</f>
        <v>-</v>
      </c>
      <c r="AN241" s="105" t="str">
        <f>IF(BS_CONTROLE[[#This Row],[SB]]=0, "-", BS_CONTROLE[[#This Row],[SB]])</f>
        <v>-</v>
      </c>
      <c r="AO241" s="105" t="str">
        <f>IF(BS_CONTROLE[[#This Row],[SUB]]=0, "-", BS_CONTROLE[[#This Row],[SUB]])</f>
        <v>-</v>
      </c>
      <c r="AP241" s="105">
        <f>BS_CONTROLE[[#This Row],[KM - Inicio]]</f>
        <v>0</v>
      </c>
      <c r="AQ241" s="105">
        <f>BS_CONTROLE[[#This Row],[KM - Inicio]]</f>
        <v>0</v>
      </c>
      <c r="AR241" s="108"/>
      <c r="AS241" s="108"/>
      <c r="AT241" s="108"/>
      <c r="AU241" s="136"/>
      <c r="AV241" s="136"/>
      <c r="AW241" s="14"/>
      <c r="AX241" s="14"/>
      <c r="AY241" s="164" t="str">
        <f>IF(D241="","*",IFERROR(IF(ISODD(COUNT(AS241:AX241)),"ERRO",SUM((AT241-AS241),(AV241-AU241),(AX241-AW241))),"ERRO"))</f>
        <v>*</v>
      </c>
      <c r="AZ241" s="153"/>
      <c r="BA241" s="109"/>
      <c r="BB241" s="10" t="str">
        <f>IFERROR(_xlfn.XLOOKUP(AI241, BS_ATIVIDADE[ATIVIDADE],BS_ATIVIDADE[UNIDADE] ), "*")</f>
        <v>*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1" s="150"/>
      <c r="BG241" s="16"/>
      <c r="BH241" s="17"/>
      <c r="BI241" s="17"/>
      <c r="BJ241" s="17"/>
      <c r="BK241" s="18"/>
      <c r="BL241" s="16"/>
      <c r="BM241" s="130"/>
      <c r="BN241" s="130"/>
      <c r="BO241" s="130"/>
      <c r="BP241" s="18"/>
      <c r="BQ241" s="12" t="str">
        <f>IF(AND(BR241&lt;1,BS241&lt;1),"Produção e Intervalo",IF(BR241&lt;1,"Intervalo",IF(BS241&lt;1,"Produção","Aderente")))</f>
        <v>Aderente</v>
      </c>
      <c r="BR241" s="19" t="str">
        <f>IF(OR(B241="",F241=""),"*",AY241/P241)</f>
        <v>*</v>
      </c>
      <c r="BS241" s="19" t="str">
        <f>IF(OR(B241="",F241=""),"*",BA241/Q241)</f>
        <v>*</v>
      </c>
      <c r="BT241" s="8" t="str">
        <f t="shared" si="4"/>
        <v/>
      </c>
    </row>
    <row r="242" spans="1:72">
      <c r="A242" s="47" t="str">
        <f>D242&amp;B242</f>
        <v/>
      </c>
      <c r="B242" s="102"/>
      <c r="C242" s="135" t="str">
        <f>IF(BS_CONTROLE[[#This Row],[DATA]]="","",WEEKNUM(BS_CONTROLE[[#This Row],[DATA]]))</f>
        <v/>
      </c>
      <c r="D242" s="104"/>
      <c r="E242" s="159">
        <v>236</v>
      </c>
      <c r="F242" s="126"/>
      <c r="G242" s="142" t="str">
        <f>IF(D242="","*",VLOOKUP(F242,BS_ATIVIDADE[],3,FALSE))</f>
        <v>*</v>
      </c>
      <c r="H242" s="106"/>
      <c r="I242" s="106"/>
      <c r="J242" s="105"/>
      <c r="K242" s="105"/>
      <c r="L242" s="105"/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06"/>
      <c r="P242" s="106"/>
      <c r="Q242" s="105"/>
      <c r="R242" s="10" t="str">
        <f>IFERROR(_xlfn.XLOOKUP(F242, BS_ATIVIDADE[ATIVIDADE],BS_ATIVIDADE[UNIDADE] ), "*")</f>
        <v>*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2" s="105"/>
      <c r="W242" s="151"/>
      <c r="X242" s="104"/>
      <c r="Y242" s="129"/>
      <c r="Z242" s="104"/>
      <c r="AA242" s="105"/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-</v>
      </c>
      <c r="AJ242" s="9" t="str">
        <f>IF(BS_CONTROLE[[#This Row],[Atividade]]=0, "-", BS_CONTROLE[[#This Row],[Atividade]])</f>
        <v>-</v>
      </c>
      <c r="AK242" s="31">
        <f>BS_CONTROLE[[#This Row],[Local - Partida]]</f>
        <v>0</v>
      </c>
      <c r="AL242" s="31">
        <f>BS_CONTROLE[[#This Row],[Local - Encerramento]]</f>
        <v>0</v>
      </c>
      <c r="AM242" s="105" t="str">
        <f>IF(BS_CONTROLE[[#This Row],[Entre - Estações]]=0, "-", BS_CONTROLE[[#This Row],[Entre - Estações]])</f>
        <v>-</v>
      </c>
      <c r="AN242" s="105" t="str">
        <f>IF(BS_CONTROLE[[#This Row],[SB]]=0, "-", BS_CONTROLE[[#This Row],[SB]])</f>
        <v>-</v>
      </c>
      <c r="AO242" s="105" t="str">
        <f>IF(BS_CONTROLE[[#This Row],[SUB]]=0, "-", BS_CONTROLE[[#This Row],[SUB]])</f>
        <v>-</v>
      </c>
      <c r="AP242" s="105">
        <f>BS_CONTROLE[[#This Row],[KM - Inicio]]</f>
        <v>0</v>
      </c>
      <c r="AQ242" s="105">
        <f>BS_CONTROLE[[#This Row],[KM - Inicio]]</f>
        <v>0</v>
      </c>
      <c r="AR242" s="108"/>
      <c r="AS242" s="108"/>
      <c r="AT242" s="108"/>
      <c r="AU242" s="136"/>
      <c r="AV242" s="136"/>
      <c r="AW242" s="14"/>
      <c r="AX242" s="14"/>
      <c r="AY242" s="164" t="str">
        <f>IF(D242="","*",IFERROR(IF(ISODD(COUNT(AS242:AX242)),"ERRO",SUM((AT242-AS242),(AV242-AU242),(AX242-AW242))),"ERRO"))</f>
        <v>*</v>
      </c>
      <c r="AZ242" s="153"/>
      <c r="BA242" s="109"/>
      <c r="BB242" s="10" t="str">
        <f>IFERROR(_xlfn.XLOOKUP(AI242, BS_ATIVIDADE[ATIVIDADE],BS_ATIVIDADE[UNIDADE] ), "*")</f>
        <v>*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2" s="150"/>
      <c r="BG242" s="16"/>
      <c r="BH242" s="17"/>
      <c r="BI242" s="17"/>
      <c r="BJ242" s="17"/>
      <c r="BK242" s="18"/>
      <c r="BL242" s="16"/>
      <c r="BM242" s="130"/>
      <c r="BN242" s="130"/>
      <c r="BO242" s="130"/>
      <c r="BP242" s="18"/>
      <c r="BQ242" s="12" t="str">
        <f>IF(AND(BR242&lt;1,BS242&lt;1),"Produção e Intervalo",IF(BR242&lt;1,"Intervalo",IF(BS242&lt;1,"Produção","Aderente")))</f>
        <v>Aderente</v>
      </c>
      <c r="BR242" s="19" t="str">
        <f>IF(OR(B242="",F242=""),"*",AY242/P242)</f>
        <v>*</v>
      </c>
      <c r="BS242" s="19" t="str">
        <f>IF(OR(B242="",F242=""),"*",BA242/Q242)</f>
        <v>*</v>
      </c>
      <c r="BT242" s="8" t="str">
        <f t="shared" si="4"/>
        <v/>
      </c>
    </row>
    <row r="243" spans="1:72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>
      <c r="A244" s="47" t="str">
        <f>D244&amp;B244</f>
        <v/>
      </c>
      <c r="B244" s="102"/>
      <c r="C244" s="135" t="str">
        <f>IF(BS_CONTROLE[[#This Row],[DATA]]="","",WEEKNUM(BS_CONTROLE[[#This Row],[DATA]]))</f>
        <v/>
      </c>
      <c r="D244" s="104"/>
      <c r="E244" s="159">
        <v>238</v>
      </c>
      <c r="F244" s="126"/>
      <c r="G244" s="142" t="str">
        <f>IF(D244="","*",VLOOKUP(F244,BS_ATIVIDADE[],3,FALSE))</f>
        <v>*</v>
      </c>
      <c r="H244" s="106"/>
      <c r="I244" s="106"/>
      <c r="J244" s="105"/>
      <c r="K244" s="105"/>
      <c r="L244" s="105"/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06"/>
      <c r="P244" s="106"/>
      <c r="Q244" s="105"/>
      <c r="R244" s="10" t="str">
        <f>IFERROR(_xlfn.XLOOKUP(F244, BS_ATIVIDADE[ATIVIDADE],BS_ATIVIDADE[UNIDADE] ), "*")</f>
        <v>*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4" s="105"/>
      <c r="W244" s="151"/>
      <c r="X244" s="104"/>
      <c r="Y244" s="129"/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-</v>
      </c>
      <c r="AJ244" s="9" t="str">
        <f>IF(BS_CONTROLE[[#This Row],[Atividade]]=0, "-", BS_CONTROLE[[#This Row],[Atividade]])</f>
        <v>-</v>
      </c>
      <c r="AK244" s="31">
        <f>BS_CONTROLE[[#This Row],[Local - Partida]]</f>
        <v>0</v>
      </c>
      <c r="AL244" s="31">
        <f>BS_CONTROLE[[#This Row],[Local - Encerramento]]</f>
        <v>0</v>
      </c>
      <c r="AM244" s="105" t="str">
        <f>IF(BS_CONTROLE[[#This Row],[Entre - Estações]]=0, "-", BS_CONTROLE[[#This Row],[Entre - Estações]])</f>
        <v>-</v>
      </c>
      <c r="AN244" s="105" t="str">
        <f>IF(BS_CONTROLE[[#This Row],[SB]]=0, "-", BS_CONTROLE[[#This Row],[SB]])</f>
        <v>-</v>
      </c>
      <c r="AO244" s="105" t="str">
        <f>IF(BS_CONTROLE[[#This Row],[SUB]]=0, "-", BS_CONTROLE[[#This Row],[SUB]])</f>
        <v>-</v>
      </c>
      <c r="AP244" s="105">
        <f>BS_CONTROLE[[#This Row],[KM - Inicio]]</f>
        <v>0</v>
      </c>
      <c r="AQ244" s="105">
        <f>BS_CONTROLE[[#This Row],[KM - Inicio]]</f>
        <v>0</v>
      </c>
      <c r="AR244" s="108"/>
      <c r="AS244" s="108"/>
      <c r="AT244" s="108"/>
      <c r="AU244" s="136"/>
      <c r="AV244" s="136"/>
      <c r="AW244" s="14"/>
      <c r="AX244" s="14"/>
      <c r="AY244" s="164" t="str">
        <f>IF(D244="","*",IFERROR(IF(ISODD(COUNT(AS244:AX244)),"ERRO",SUM((AT244-AS244),(AV244-AU244),(AX244-AW244))),"ERRO"))</f>
        <v>*</v>
      </c>
      <c r="AZ244" s="153"/>
      <c r="BA244" s="109"/>
      <c r="BB244" s="10" t="str">
        <f>IFERROR(_xlfn.XLOOKUP(AI244, BS_ATIVIDADE[ATIVIDADE],BS_ATIVIDADE[UNIDADE] ), "*")</f>
        <v>*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4" s="150"/>
      <c r="BG244" s="16"/>
      <c r="BH244" s="17"/>
      <c r="BI244" s="17"/>
      <c r="BJ244" s="17"/>
      <c r="BK244" s="18"/>
      <c r="BL244" s="16"/>
      <c r="BM244" s="130"/>
      <c r="BN244" s="130"/>
      <c r="BO244" s="130"/>
      <c r="BP244" s="18"/>
      <c r="BQ244" s="12" t="str">
        <f>IF(AND(BR244&lt;1,BS244&lt;1),"Produção e Intervalo",IF(BR244&lt;1,"Intervalo",IF(BS244&lt;1,"Produção","Aderente")))</f>
        <v>Aderente</v>
      </c>
      <c r="BR244" s="19" t="str">
        <f>IF(OR(B244="",F244=""),"*",AY244/P244)</f>
        <v>*</v>
      </c>
      <c r="BS244" s="19" t="str">
        <f>IF(OR(B244="",F244=""),"*",BA244/Q244)</f>
        <v>*</v>
      </c>
      <c r="BT244" s="8" t="str">
        <f t="shared" si="4"/>
        <v/>
      </c>
    </row>
    <row r="245" spans="1:72">
      <c r="A245" s="47" t="str">
        <f>D245&amp;B245</f>
        <v/>
      </c>
      <c r="B245" s="102"/>
      <c r="C245" s="135" t="str">
        <f>IF(BS_CONTROLE[[#This Row],[DATA]]="","",WEEKNUM(BS_CONTROLE[[#This Row],[DATA]]))</f>
        <v/>
      </c>
      <c r="D245" s="104"/>
      <c r="E245" s="159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4" t="str">
        <f>IF(D245="","*",IFERROR(IF(ISODD(COUNT(AS245:AX245)),"ERRO",SUM((AT245-AS245),(AV245-AU245),(AX245-AW245))),"ERRO"))</f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>IF(AND(BR245&lt;1,BS245&lt;1),"Produção e Intervalo",IF(BR245&lt;1,"Intervalo",IF(BS245&lt;1,"Produção","Aderente")))</f>
        <v>Aderente</v>
      </c>
      <c r="BR245" s="19" t="str">
        <f>IF(OR(B245="",F245=""),"*",AY245/P245)</f>
        <v>*</v>
      </c>
      <c r="BS245" s="19" t="str">
        <f>IF(OR(B245="",F245=""),"*",BA245/Q245)</f>
        <v>*</v>
      </c>
      <c r="BT245" s="8" t="str">
        <f t="shared" si="4"/>
        <v/>
      </c>
    </row>
    <row r="246" spans="1:72">
      <c r="A246" s="47" t="str">
        <f>D246&amp;B246</f>
        <v/>
      </c>
      <c r="B246" s="102"/>
      <c r="C246" s="135" t="str">
        <f>IF(BS_CONTROLE[[#This Row],[DATA]]="","",WEEKNUM(BS_CONTROLE[[#This Row],[DATA]]))</f>
        <v/>
      </c>
      <c r="D246" s="104"/>
      <c r="E246" s="159">
        <v>240</v>
      </c>
      <c r="F246" s="126"/>
      <c r="G246" s="142" t="str">
        <f>IF(D246="","*",VLOOKUP(F246,BS_ATIVIDADE[],3,FALSE))</f>
        <v>*</v>
      </c>
      <c r="H246" s="106"/>
      <c r="I246" s="106"/>
      <c r="J246" s="105"/>
      <c r="K246" s="105"/>
      <c r="L246" s="105"/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06"/>
      <c r="P246" s="106"/>
      <c r="Q246" s="105"/>
      <c r="R246" s="10" t="str">
        <f>IFERROR(_xlfn.XLOOKUP(F246, BS_ATIVIDADE[ATIVIDADE],BS_ATIVIDADE[UNIDADE] ), "*")</f>
        <v>*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6" s="105"/>
      <c r="W246" s="151"/>
      <c r="X246" s="104"/>
      <c r="Y246" s="129"/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-</v>
      </c>
      <c r="AJ246" s="9" t="str">
        <f>IF(BS_CONTROLE[[#This Row],[Atividade]]=0, "-", BS_CONTROLE[[#This Row],[Atividade]])</f>
        <v>-</v>
      </c>
      <c r="AK246" s="31">
        <f>BS_CONTROLE[[#This Row],[Local - Partida]]</f>
        <v>0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-</v>
      </c>
      <c r="AN246" s="105" t="str">
        <f>IF(BS_CONTROLE[[#This Row],[SB]]=0, "-", BS_CONTROLE[[#This Row],[SB]])</f>
        <v>-</v>
      </c>
      <c r="AO246" s="105" t="str">
        <f>IF(BS_CONTROLE[[#This Row],[SUB]]=0, "-", BS_CONTROLE[[#This Row],[SUB]])</f>
        <v>-</v>
      </c>
      <c r="AP246" s="105">
        <f>BS_CONTROLE[[#This Row],[KM - Inicio]]</f>
        <v>0</v>
      </c>
      <c r="AQ246" s="105">
        <f>BS_CONTROLE[[#This Row],[KM - Inicio]]</f>
        <v>0</v>
      </c>
      <c r="AR246" s="108"/>
      <c r="AS246" s="108"/>
      <c r="AT246" s="108"/>
      <c r="AU246" s="136"/>
      <c r="AV246" s="136"/>
      <c r="AW246" s="14"/>
      <c r="AX246" s="14"/>
      <c r="AY246" s="164" t="str">
        <f>IF(D246="","*",IFERROR(IF(ISODD(COUNT(AS246:AX246)),"ERRO",SUM((AT246-AS246),(AV246-AU246),(AX246-AW246))),"ERRO"))</f>
        <v>*</v>
      </c>
      <c r="AZ246" s="153"/>
      <c r="BA246" s="109"/>
      <c r="BB246" s="10" t="str">
        <f>IFERROR(_xlfn.XLOOKUP(AI246, BS_ATIVIDADE[ATIVIDADE],BS_ATIVIDADE[UNIDADE] ), "*")</f>
        <v>*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6" s="150"/>
      <c r="BG246" s="16"/>
      <c r="BH246" s="17"/>
      <c r="BI246" s="17"/>
      <c r="BJ246" s="17"/>
      <c r="BK246" s="18"/>
      <c r="BL246" s="16"/>
      <c r="BM246" s="130"/>
      <c r="BN246" s="130"/>
      <c r="BO246" s="130"/>
      <c r="BP246" s="18"/>
      <c r="BQ246" s="12" t="str">
        <f>IF(AND(BR246&lt;1,BS246&lt;1),"Produção e Intervalo",IF(BR246&lt;1,"Intervalo",IF(BS246&lt;1,"Produção","Aderente")))</f>
        <v>Aderente</v>
      </c>
      <c r="BR246" s="19" t="str">
        <f>IF(OR(B246="",F246=""),"*",AY246/P246)</f>
        <v>*</v>
      </c>
      <c r="BS246" s="19" t="str">
        <f>IF(OR(B246="",F246=""),"*",BA246/Q246)</f>
        <v>*</v>
      </c>
      <c r="BT246" s="8" t="str">
        <f t="shared" si="4"/>
        <v/>
      </c>
    </row>
    <row r="247" spans="1:72">
      <c r="A247" s="47" t="str">
        <f>D247&amp;B247</f>
        <v/>
      </c>
      <c r="B247" s="102"/>
      <c r="C247" s="135" t="str">
        <f>IF(BS_CONTROLE[[#This Row],[DATA]]="","",WEEKNUM(BS_CONTROLE[[#This Row],[DATA]]))</f>
        <v/>
      </c>
      <c r="D247" s="104"/>
      <c r="E247" s="159">
        <v>241</v>
      </c>
      <c r="F247" s="126"/>
      <c r="G247" s="142" t="str">
        <f>IF(D247="","*",VLOOKUP(F247,BS_ATIVIDADE[],3,FALSE))</f>
        <v>*</v>
      </c>
      <c r="H247" s="106"/>
      <c r="I247" s="106"/>
      <c r="J247" s="105"/>
      <c r="K247" s="105"/>
      <c r="L247" s="105"/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06"/>
      <c r="P247" s="106"/>
      <c r="Q247" s="105"/>
      <c r="R247" s="10" t="str">
        <f>IFERROR(_xlfn.XLOOKUP(F247, BS_ATIVIDADE[ATIVIDADE],BS_ATIVIDADE[UNIDADE] ), "*")</f>
        <v>*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7" s="105"/>
      <c r="W247" s="151"/>
      <c r="X247" s="104"/>
      <c r="Y247" s="129"/>
      <c r="Z247" s="104"/>
      <c r="AA247" s="105"/>
      <c r="AB247" s="103"/>
      <c r="AC247" s="152"/>
      <c r="AD247" s="107"/>
      <c r="AE247" s="105"/>
      <c r="AF247" s="105"/>
      <c r="AG247" s="105"/>
      <c r="AH247" s="15"/>
      <c r="AI247" s="126" t="str">
        <f>IF(BS_CONTROLE[[#This Row],[Atividade]]=0, "-", BS_CONTROLE[[#This Row],[Atividade]])</f>
        <v>-</v>
      </c>
      <c r="AJ247" s="9" t="str">
        <f>IF(BS_CONTROLE[[#This Row],[Atividade]]=0, "-", BS_CONTROLE[[#This Row],[Atividade]])</f>
        <v>-</v>
      </c>
      <c r="AK247" s="31">
        <f>BS_CONTROLE[[#This Row],[Local - Partida]]</f>
        <v>0</v>
      </c>
      <c r="AL247" s="31">
        <f>BS_CONTROLE[[#This Row],[Local - Encerramento]]</f>
        <v>0</v>
      </c>
      <c r="AM247" s="105" t="str">
        <f>IF(BS_CONTROLE[[#This Row],[Entre - Estações]]=0, "-", BS_CONTROLE[[#This Row],[Entre - Estações]])</f>
        <v>-</v>
      </c>
      <c r="AN247" s="105" t="str">
        <f>IF(BS_CONTROLE[[#This Row],[SB]]=0, "-", BS_CONTROLE[[#This Row],[SB]])</f>
        <v>-</v>
      </c>
      <c r="AO247" s="105" t="str">
        <f>IF(BS_CONTROLE[[#This Row],[SUB]]=0, "-", BS_CONTROLE[[#This Row],[SUB]])</f>
        <v>-</v>
      </c>
      <c r="AP247" s="105">
        <f>BS_CONTROLE[[#This Row],[KM - Inicio]]</f>
        <v>0</v>
      </c>
      <c r="AQ247" s="105">
        <f>BS_CONTROLE[[#This Row],[KM - Inicio]]</f>
        <v>0</v>
      </c>
      <c r="AR247" s="108"/>
      <c r="AS247" s="108"/>
      <c r="AT247" s="108"/>
      <c r="AU247" s="136"/>
      <c r="AV247" s="136"/>
      <c r="AW247" s="14"/>
      <c r="AX247" s="14"/>
      <c r="AY247" s="164" t="str">
        <f>IF(D247="","*",IFERROR(IF(ISODD(COUNT(AS247:AX247)),"ERRO",SUM((AT247-AS247),(AV247-AU247),(AX247-AW247))),"ERRO"))</f>
        <v>*</v>
      </c>
      <c r="AZ247" s="153"/>
      <c r="BA247" s="109"/>
      <c r="BB247" s="10" t="str">
        <f>IFERROR(_xlfn.XLOOKUP(AI247, BS_ATIVIDADE[ATIVIDADE],BS_ATIVIDADE[UNIDADE] ), "*")</f>
        <v>*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7" s="150"/>
      <c r="BG247" s="16"/>
      <c r="BH247" s="17"/>
      <c r="BI247" s="17"/>
      <c r="BJ247" s="17"/>
      <c r="BK247" s="18"/>
      <c r="BL247" s="16"/>
      <c r="BM247" s="130"/>
      <c r="BN247" s="130"/>
      <c r="BO247" s="130"/>
      <c r="BP247" s="18"/>
      <c r="BQ247" s="12" t="str">
        <f>IF(AND(BR247&lt;1,BS247&lt;1),"Produção e Intervalo",IF(BR247&lt;1,"Intervalo",IF(BS247&lt;1,"Produção","Aderente")))</f>
        <v>Aderente</v>
      </c>
      <c r="BR247" s="19" t="str">
        <f>IF(OR(B247="",F247=""),"*",AY247/P247)</f>
        <v>*</v>
      </c>
      <c r="BS247" s="19" t="str">
        <f>IF(OR(B247="",F247=""),"*",BA247/Q247)</f>
        <v>*</v>
      </c>
      <c r="BT247" s="8" t="str">
        <f t="shared" si="4"/>
        <v/>
      </c>
    </row>
    <row r="248" spans="1:72">
      <c r="A248" s="47" t="str">
        <f>D248&amp;B248</f>
        <v/>
      </c>
      <c r="B248" s="102"/>
      <c r="C248" s="135" t="str">
        <f>IF(BS_CONTROLE[[#This Row],[DATA]]="","",WEEKNUM(BS_CONTROLE[[#This Row],[DATA]]))</f>
        <v/>
      </c>
      <c r="D248" s="104"/>
      <c r="E248" s="159">
        <v>242</v>
      </c>
      <c r="F248" s="126"/>
      <c r="G248" s="142" t="str">
        <f>IF(D248="","*",VLOOKUP(F248,BS_ATIVIDADE[],3,FALSE))</f>
        <v>*</v>
      </c>
      <c r="H248" s="106"/>
      <c r="I248" s="106"/>
      <c r="J248" s="105"/>
      <c r="K248" s="105"/>
      <c r="L248" s="105"/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06"/>
      <c r="P248" s="106"/>
      <c r="Q248" s="105"/>
      <c r="R248" s="10" t="str">
        <f>IFERROR(_xlfn.XLOOKUP(F248, BS_ATIVIDADE[ATIVIDADE],BS_ATIVIDADE[UNIDADE] ), "*")</f>
        <v>*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8" s="105"/>
      <c r="W248" s="151"/>
      <c r="X248" s="104"/>
      <c r="Y248" s="129"/>
      <c r="Z248" s="104"/>
      <c r="AA248" s="105"/>
      <c r="AB248" s="103"/>
      <c r="AC248" s="152"/>
      <c r="AD248" s="107"/>
      <c r="AE248" s="105"/>
      <c r="AF248" s="105"/>
      <c r="AG248" s="105"/>
      <c r="AH248" s="15"/>
      <c r="AI248" s="126" t="str">
        <f>IF(BS_CONTROLE[[#This Row],[Atividade]]=0, "-", BS_CONTROLE[[#This Row],[Atividade]])</f>
        <v>-</v>
      </c>
      <c r="AJ248" s="9" t="str">
        <f>IF(BS_CONTROLE[[#This Row],[Atividade]]=0, "-", BS_CONTROLE[[#This Row],[Atividade]])</f>
        <v>-</v>
      </c>
      <c r="AK248" s="31">
        <f>BS_CONTROLE[[#This Row],[Local - Partida]]</f>
        <v>0</v>
      </c>
      <c r="AL248" s="31">
        <f>BS_CONTROLE[[#This Row],[Local - Encerramento]]</f>
        <v>0</v>
      </c>
      <c r="AM248" s="105" t="str">
        <f>IF(BS_CONTROLE[[#This Row],[Entre - Estações]]=0, "-", BS_CONTROLE[[#This Row],[Entre - Estações]])</f>
        <v>-</v>
      </c>
      <c r="AN248" s="105" t="str">
        <f>IF(BS_CONTROLE[[#This Row],[SB]]=0, "-", BS_CONTROLE[[#This Row],[SB]])</f>
        <v>-</v>
      </c>
      <c r="AO248" s="105" t="str">
        <f>IF(BS_CONTROLE[[#This Row],[SUB]]=0, "-", BS_CONTROLE[[#This Row],[SUB]])</f>
        <v>-</v>
      </c>
      <c r="AP248" s="105">
        <f>BS_CONTROLE[[#This Row],[KM - Inicio]]</f>
        <v>0</v>
      </c>
      <c r="AQ248" s="105">
        <f>BS_CONTROLE[[#This Row],[KM - Inicio]]</f>
        <v>0</v>
      </c>
      <c r="AR248" s="108"/>
      <c r="AS248" s="108"/>
      <c r="AT248" s="108"/>
      <c r="AU248" s="136"/>
      <c r="AV248" s="136"/>
      <c r="AW248" s="14"/>
      <c r="AX248" s="14"/>
      <c r="AY248" s="164" t="str">
        <f>IF(D248="","*",IFERROR(IF(ISODD(COUNT(AS248:AX248)),"ERRO",SUM((AT248-AS248),(AV248-AU248),(AX248-AW248))),"ERRO"))</f>
        <v>*</v>
      </c>
      <c r="AZ248" s="153"/>
      <c r="BA248" s="109"/>
      <c r="BB248" s="10" t="str">
        <f>IFERROR(_xlfn.XLOOKUP(AI248, BS_ATIVIDADE[ATIVIDADE],BS_ATIVIDADE[UNIDADE] ), "*")</f>
        <v>*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8" s="150"/>
      <c r="BG248" s="16"/>
      <c r="BH248" s="17"/>
      <c r="BI248" s="17"/>
      <c r="BJ248" s="17"/>
      <c r="BK248" s="18"/>
      <c r="BL248" s="16"/>
      <c r="BM248" s="130"/>
      <c r="BN248" s="130"/>
      <c r="BO248" s="130"/>
      <c r="BP248" s="18"/>
      <c r="BQ248" s="12" t="str">
        <f>IF(AND(BR248&lt;1,BS248&lt;1),"Produção e Intervalo",IF(BR248&lt;1,"Intervalo",IF(BS248&lt;1,"Produção","Aderente")))</f>
        <v>Aderente</v>
      </c>
      <c r="BR248" s="19" t="str">
        <f>IF(OR(B248="",F248=""),"*",AY248/P248)</f>
        <v>*</v>
      </c>
      <c r="BS248" s="19" t="str">
        <f>IF(OR(B248="",F248=""),"*",BA248/Q248)</f>
        <v>*</v>
      </c>
      <c r="BT248" s="8" t="str">
        <f t="shared" si="4"/>
        <v/>
      </c>
    </row>
    <row r="249" spans="1:72">
      <c r="A249" s="47" t="str">
        <f>D249&amp;B249</f>
        <v/>
      </c>
      <c r="B249" s="102"/>
      <c r="C249" s="135" t="str">
        <f>IF(BS_CONTROLE[[#This Row],[DATA]]="","",WEEKNUM(BS_CONTROLE[[#This Row],[DATA]]))</f>
        <v/>
      </c>
      <c r="D249" s="104"/>
      <c r="E249" s="159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4" t="str">
        <f>IF(D249="","*",IFERROR(IF(ISODD(COUNT(AS249:AX249)),"ERRO",SUM((AT249-AS249),(AV249-AU249),(AX249-AW249))),"ERRO"))</f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>IF(AND(BR249&lt;1,BS249&lt;1),"Produção e Intervalo",IF(BR249&lt;1,"Intervalo",IF(BS249&lt;1,"Produção","Aderente")))</f>
        <v>Aderente</v>
      </c>
      <c r="BR249" s="19" t="str">
        <f>IF(OR(B249="",F249=""),"*",AY249/P249)</f>
        <v>*</v>
      </c>
      <c r="BS249" s="19" t="str">
        <f>IF(OR(B249="",F249=""),"*",BA249/Q249)</f>
        <v>*</v>
      </c>
      <c r="BT249" s="8" t="str">
        <f t="shared" si="4"/>
        <v/>
      </c>
    </row>
    <row r="250" spans="1:72">
      <c r="A250" s="47" t="str">
        <f>D250&amp;B250</f>
        <v/>
      </c>
      <c r="B250" s="102"/>
      <c r="C250" s="135" t="str">
        <f>IF(BS_CONTROLE[[#This Row],[DATA]]="","",WEEKNUM(BS_CONTROLE[[#This Row],[DATA]]))</f>
        <v/>
      </c>
      <c r="D250" s="104"/>
      <c r="E250" s="159">
        <v>244</v>
      </c>
      <c r="F250" s="126"/>
      <c r="G250" s="142" t="str">
        <f>IF(D250="","*",VLOOKUP(F250,BS_ATIVIDADE[],3,FALSE))</f>
        <v>*</v>
      </c>
      <c r="H250" s="106"/>
      <c r="I250" s="106"/>
      <c r="J250" s="105"/>
      <c r="K250" s="105"/>
      <c r="L250" s="105"/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127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06"/>
      <c r="P250" s="106"/>
      <c r="Q250" s="105"/>
      <c r="R250" s="10" t="str">
        <f>IFERROR(_xlfn.XLOOKUP(F250, BS_ATIVIDADE[ATIVIDADE],BS_ATIVIDADE[UNIDADE] ), "*")</f>
        <v>*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0" s="105"/>
      <c r="W250" s="151"/>
      <c r="X250" s="104"/>
      <c r="Y250" s="129"/>
      <c r="Z250" s="104"/>
      <c r="AA250" s="105"/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-</v>
      </c>
      <c r="AJ250" s="9" t="str">
        <f>IF(BS_CONTROLE[[#This Row],[Atividade]]=0, "-", BS_CONTROLE[[#This Row],[Atividade]])</f>
        <v>-</v>
      </c>
      <c r="AK250" s="31">
        <f>BS_CONTROLE[[#This Row],[Local - Partida]]</f>
        <v>0</v>
      </c>
      <c r="AL250" s="31">
        <f>BS_CONTROLE[[#This Row],[Local - Encerramento]]</f>
        <v>0</v>
      </c>
      <c r="AM250" s="105" t="str">
        <f>IF(BS_CONTROLE[[#This Row],[Entre - Estações]]=0, "-", BS_CONTROLE[[#This Row],[Entre - Estações]])</f>
        <v>-</v>
      </c>
      <c r="AN250" s="105" t="str">
        <f>IF(BS_CONTROLE[[#This Row],[SB]]=0, "-", BS_CONTROLE[[#This Row],[SB]])</f>
        <v>-</v>
      </c>
      <c r="AO250" s="105" t="str">
        <f>IF(BS_CONTROLE[[#This Row],[SUB]]=0, "-", BS_CONTROLE[[#This Row],[SUB]])</f>
        <v>-</v>
      </c>
      <c r="AP250" s="105">
        <f>BS_CONTROLE[[#This Row],[KM - Inicio]]</f>
        <v>0</v>
      </c>
      <c r="AQ250" s="105">
        <f>BS_CONTROLE[[#This Row],[KM - Inicio]]</f>
        <v>0</v>
      </c>
      <c r="AR250" s="108"/>
      <c r="AS250" s="108"/>
      <c r="AT250" s="108"/>
      <c r="AU250" s="136"/>
      <c r="AV250" s="136"/>
      <c r="AW250" s="14"/>
      <c r="AX250" s="14"/>
      <c r="AY250" s="164" t="str">
        <f>IF(D250="","*",IFERROR(IF(ISODD(COUNT(AS250:AX250)),"ERRO",SUM((AT250-AS250),(AV250-AU250),(AX250-AW250))),"ERRO"))</f>
        <v>*</v>
      </c>
      <c r="AZ250" s="153"/>
      <c r="BA250" s="109"/>
      <c r="BB250" s="10" t="str">
        <f>IFERROR(_xlfn.XLOOKUP(AI250, BS_ATIVIDADE[ATIVIDADE],BS_ATIVIDADE[UNIDADE] ), "*")</f>
        <v>*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0" s="150"/>
      <c r="BG250" s="16"/>
      <c r="BH250" s="17"/>
      <c r="BI250" s="17"/>
      <c r="BJ250" s="17"/>
      <c r="BK250" s="18"/>
      <c r="BL250" s="16"/>
      <c r="BM250" s="130"/>
      <c r="BN250" s="130"/>
      <c r="BO250" s="130"/>
      <c r="BP250" s="18"/>
      <c r="BQ250" s="12" t="str">
        <f>IF(AND(BR250&lt;1,BS250&lt;1),"Produção e Intervalo",IF(BR250&lt;1,"Intervalo",IF(BS250&lt;1,"Produção","Aderente")))</f>
        <v>Aderente</v>
      </c>
      <c r="BR250" s="19" t="str">
        <f>IF(OR(B250="",F250=""),"*",AY250/P250)</f>
        <v>*</v>
      </c>
      <c r="BS250" s="19" t="str">
        <f>IF(OR(B250="",F250=""),"*",BA250/Q250)</f>
        <v>*</v>
      </c>
      <c r="BT250" s="8" t="str">
        <f t="shared" si="4"/>
        <v/>
      </c>
    </row>
    <row r="251" spans="1:72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>
        <v>245</v>
      </c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/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-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>
      <c r="A253" s="47" t="str">
        <f>D253&amp;B253</f>
        <v/>
      </c>
      <c r="B253" s="102"/>
      <c r="C253" s="135" t="str">
        <f>IF(BS_CONTROLE[[#This Row],[DATA]]="","",WEEKNUM(BS_CONTROLE[[#This Row],[DATA]]))</f>
        <v/>
      </c>
      <c r="D253" s="104"/>
      <c r="E253" s="159">
        <v>247</v>
      </c>
      <c r="F253" s="126"/>
      <c r="G253" s="142" t="str">
        <f>IF(D253="","*",VLOOKUP(F253,BS_ATIVIDADE[],3,FALSE))</f>
        <v>*</v>
      </c>
      <c r="H253" s="106"/>
      <c r="I253" s="106"/>
      <c r="J253" s="105"/>
      <c r="K253" s="105"/>
      <c r="L253" s="105"/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06"/>
      <c r="P253" s="106"/>
      <c r="Q253" s="105"/>
      <c r="R253" s="10" t="str">
        <f>IFERROR(_xlfn.XLOOKUP(F253, BS_ATIVIDADE[ATIVIDADE],BS_ATIVIDADE[UNIDADE] ), "*")</f>
        <v>*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3" s="105"/>
      <c r="W253" s="151"/>
      <c r="X253" s="104"/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-</v>
      </c>
      <c r="AJ253" s="9" t="str">
        <f>IF(BS_CONTROLE[[#This Row],[Atividade]]=0, "-", BS_CONTROLE[[#This Row],[Atividade]])</f>
        <v>-</v>
      </c>
      <c r="AK253" s="31">
        <f>BS_CONTROLE[[#This Row],[Local - Partida]]</f>
        <v>0</v>
      </c>
      <c r="AL253" s="31">
        <f>BS_CONTROLE[[#This Row],[Local - Encerramento]]</f>
        <v>0</v>
      </c>
      <c r="AM253" s="105" t="str">
        <f>IF(BS_CONTROLE[[#This Row],[Entre - Estações]]=0, "-", BS_CONTROLE[[#This Row],[Entre - Estações]])</f>
        <v>-</v>
      </c>
      <c r="AN253" s="105" t="str">
        <f>IF(BS_CONTROLE[[#This Row],[SB]]=0, "-", BS_CONTROLE[[#This Row],[SB]])</f>
        <v>-</v>
      </c>
      <c r="AO253" s="105" t="str">
        <f>IF(BS_CONTROLE[[#This Row],[SUB]]=0, "-", BS_CONTROLE[[#This Row],[SUB]])</f>
        <v>-</v>
      </c>
      <c r="AP253" s="105">
        <f>BS_CONTROLE[[#This Row],[KM - Inicio]]</f>
        <v>0</v>
      </c>
      <c r="AQ253" s="105">
        <f>BS_CONTROLE[[#This Row],[KM - Inicio]]</f>
        <v>0</v>
      </c>
      <c r="AR253" s="108"/>
      <c r="AS253" s="108"/>
      <c r="AT253" s="108"/>
      <c r="AU253" s="136"/>
      <c r="AV253" s="136"/>
      <c r="AW253" s="14"/>
      <c r="AX253" s="14"/>
      <c r="AY253" s="164" t="str">
        <f>IF(D253="","*",IFERROR(IF(ISODD(COUNT(AS253:AX253)),"ERRO",SUM((AT253-AS253),(AV253-AU253),(AX253-AW253))),"ERRO"))</f>
        <v>*</v>
      </c>
      <c r="AZ253" s="153"/>
      <c r="BA253" s="109"/>
      <c r="BB253" s="10" t="str">
        <f>IFERROR(_xlfn.XLOOKUP(AI253, BS_ATIVIDADE[ATIVIDADE],BS_ATIVIDADE[UNIDADE] ), "*")</f>
        <v>*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3" s="150"/>
      <c r="BG253" s="16"/>
      <c r="BH253" s="17"/>
      <c r="BI253" s="17"/>
      <c r="BJ253" s="17"/>
      <c r="BK253" s="18"/>
      <c r="BL253" s="16"/>
      <c r="BM253" s="130"/>
      <c r="BN253" s="130"/>
      <c r="BO253" s="130"/>
      <c r="BP253" s="18"/>
      <c r="BQ253" s="12" t="str">
        <f>IF(AND(BR253&lt;1,BS253&lt;1),"Produção e Intervalo",IF(BR253&lt;1,"Intervalo",IF(BS253&lt;1,"Produção","Aderente")))</f>
        <v>Aderente</v>
      </c>
      <c r="BR253" s="19" t="str">
        <f>IF(OR(B253="",F253=""),"*",AY253/P253)</f>
        <v>*</v>
      </c>
      <c r="BS253" s="19" t="str">
        <f>IF(OR(B253="",F253=""),"*",BA253/Q253)</f>
        <v>*</v>
      </c>
      <c r="BT253" s="8" t="str">
        <f t="shared" si="4"/>
        <v/>
      </c>
    </row>
    <row r="254" spans="1:72">
      <c r="A254" s="47" t="str">
        <f>D254&amp;B254</f>
        <v/>
      </c>
      <c r="B254" s="102"/>
      <c r="C254" s="135" t="str">
        <f>IF(BS_CONTROLE[[#This Row],[DATA]]="","",WEEKNUM(BS_CONTROLE[[#This Row],[DATA]]))</f>
        <v/>
      </c>
      <c r="D254" s="104"/>
      <c r="E254" s="159">
        <v>248</v>
      </c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127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/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4" t="str">
        <f>IF(D254="","*",IFERROR(IF(ISODD(COUNT(AS254:AX254)),"ERRO",SUM((AT254-AS254),(AV254-AU254),(AX254-AW254))),"ERRO"))</f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>IF(AND(BR254&lt;1,BS254&lt;1),"Produção e Intervalo",IF(BR254&lt;1,"Intervalo",IF(BS254&lt;1,"Produção","Aderente")))</f>
        <v>Aderente</v>
      </c>
      <c r="BR254" s="19" t="str">
        <f>IF(OR(B254="",F254=""),"*",AY254/P254)</f>
        <v>*</v>
      </c>
      <c r="BS254" s="19" t="str">
        <f>IF(OR(B254="",F254=""),"*",BA254/Q254)</f>
        <v>*</v>
      </c>
      <c r="BT254" s="8" t="str">
        <f t="shared" si="4"/>
        <v/>
      </c>
    </row>
    <row r="255" spans="1:72">
      <c r="A255" s="47" t="str">
        <f>D255&amp;B255</f>
        <v/>
      </c>
      <c r="B255" s="102"/>
      <c r="C255" s="135" t="str">
        <f>IF(BS_CONTROLE[[#This Row],[DATA]]="","",WEEKNUM(BS_CONTROLE[[#This Row],[DATA]]))</f>
        <v/>
      </c>
      <c r="D255" s="104"/>
      <c r="E255" s="159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4" t="str">
        <f>IF(D255="","*",IFERROR(IF(ISODD(COUNT(AS255:AX255)),"ERRO",SUM((AT255-AS255),(AV255-AU255),(AX255-AW255))),"ERRO"))</f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>IF(AND(BR255&lt;1,BS255&lt;1),"Produção e Intervalo",IF(BR255&lt;1,"Intervalo",IF(BS255&lt;1,"Produção","Aderente")))</f>
        <v>Aderente</v>
      </c>
      <c r="BR255" s="19" t="str">
        <f>IF(OR(B255="",F255=""),"*",AY255/P255)</f>
        <v>*</v>
      </c>
      <c r="BS255" s="19" t="str">
        <f>IF(OR(B255="",F255=""),"*",BA255/Q255)</f>
        <v>*</v>
      </c>
      <c r="BT255" s="8" t="str">
        <f t="shared" si="4"/>
        <v/>
      </c>
    </row>
    <row r="256" spans="1:72">
      <c r="A256" s="47" t="str">
        <f>D256&amp;B256</f>
        <v/>
      </c>
      <c r="B256" s="102"/>
      <c r="C256" s="135" t="str">
        <f>IF(BS_CONTROLE[[#This Row],[DATA]]="","",WEEKNUM(BS_CONTROLE[[#This Row],[DATA]]))</f>
        <v/>
      </c>
      <c r="D256" s="104"/>
      <c r="E256" s="159">
        <v>250</v>
      </c>
      <c r="F256" s="126"/>
      <c r="G256" s="142" t="str">
        <f>IF(D256="","*",VLOOKUP(F256,BS_ATIVIDADE[],3,FALSE))</f>
        <v>*</v>
      </c>
      <c r="H256" s="106"/>
      <c r="I256" s="106"/>
      <c r="J256" s="105"/>
      <c r="K256" s="105"/>
      <c r="L256" s="105"/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06"/>
      <c r="P256" s="106"/>
      <c r="Q256" s="105"/>
      <c r="R256" s="10" t="str">
        <f>IFERROR(_xlfn.XLOOKUP(F256, BS_ATIVIDADE[ATIVIDADE],BS_ATIVIDADE[UNIDADE] ), "*")</f>
        <v>*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6" s="105"/>
      <c r="W256" s="151"/>
      <c r="X256" s="104"/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-</v>
      </c>
      <c r="AJ256" s="9" t="str">
        <f>IF(BS_CONTROLE[[#This Row],[Atividade]]=0, "-", BS_CONTROLE[[#This Row],[Atividade]])</f>
        <v>-</v>
      </c>
      <c r="AK256" s="31">
        <f>BS_CONTROLE[[#This Row],[Local - Partida]]</f>
        <v>0</v>
      </c>
      <c r="AL256" s="31">
        <f>BS_CONTROLE[[#This Row],[Local - Encerramento]]</f>
        <v>0</v>
      </c>
      <c r="AM256" s="105" t="str">
        <f>IF(BS_CONTROLE[[#This Row],[Entre - Estações]]=0, "-", BS_CONTROLE[[#This Row],[Entre - Estações]])</f>
        <v>-</v>
      </c>
      <c r="AN256" s="105" t="str">
        <f>IF(BS_CONTROLE[[#This Row],[SB]]=0, "-", BS_CONTROLE[[#This Row],[SB]])</f>
        <v>-</v>
      </c>
      <c r="AO256" s="105" t="str">
        <f>IF(BS_CONTROLE[[#This Row],[SUB]]=0, "-", BS_CONTROLE[[#This Row],[SUB]])</f>
        <v>-</v>
      </c>
      <c r="AP256" s="105">
        <f>BS_CONTROLE[[#This Row],[KM - Inicio]]</f>
        <v>0</v>
      </c>
      <c r="AQ256" s="105">
        <f>BS_CONTROLE[[#This Row],[KM - Inicio]]</f>
        <v>0</v>
      </c>
      <c r="AR256" s="108"/>
      <c r="AS256" s="108"/>
      <c r="AT256" s="108"/>
      <c r="AU256" s="136"/>
      <c r="AV256" s="136"/>
      <c r="AW256" s="14"/>
      <c r="AX256" s="14"/>
      <c r="AY256" s="164" t="str">
        <f>IF(D256="","*",IFERROR(IF(ISODD(COUNT(AS256:AX256)),"ERRO",SUM((AT256-AS256),(AV256-AU256),(AX256-AW256))),"ERRO"))</f>
        <v>*</v>
      </c>
      <c r="AZ256" s="153"/>
      <c r="BA256" s="109"/>
      <c r="BB256" s="10" t="str">
        <f>IFERROR(_xlfn.XLOOKUP(AI256, BS_ATIVIDADE[ATIVIDADE],BS_ATIVIDADE[UNIDADE] ), "*")</f>
        <v>*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6" s="150"/>
      <c r="BG256" s="16"/>
      <c r="BH256" s="17"/>
      <c r="BI256" s="17"/>
      <c r="BJ256" s="17"/>
      <c r="BK256" s="18"/>
      <c r="BL256" s="16"/>
      <c r="BM256" s="130"/>
      <c r="BN256" s="130"/>
      <c r="BO256" s="130"/>
      <c r="BP256" s="18"/>
      <c r="BQ256" s="12" t="str">
        <f>IF(AND(BR256&lt;1,BS256&lt;1),"Produção e Intervalo",IF(BR256&lt;1,"Intervalo",IF(BS256&lt;1,"Produção","Aderente")))</f>
        <v>Aderente</v>
      </c>
      <c r="BR256" s="19" t="str">
        <f>IF(OR(B256="",F256=""),"*",AY256/P256)</f>
        <v>*</v>
      </c>
      <c r="BS256" s="19" t="str">
        <f>IF(OR(B256="",F256=""),"*",BA256/Q256)</f>
        <v>*</v>
      </c>
      <c r="BT256" s="8" t="str">
        <f t="shared" si="4"/>
        <v/>
      </c>
    </row>
    <row r="257" spans="1:72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>IF(OR(B257="",F257=""),"*",BA257/Q257)</f>
        <v>*</v>
      </c>
      <c r="BT257" s="8" t="str">
        <f t="shared" si="4"/>
        <v/>
      </c>
    </row>
    <row r="258" spans="1:72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>IF(OR(B258="",F258=""),"*",BA258/Q258)</f>
        <v>*</v>
      </c>
      <c r="BT258" s="8" t="str">
        <f t="shared" si="4"/>
        <v/>
      </c>
    </row>
    <row r="259" spans="1:72">
      <c r="A259" s="47" t="str">
        <f>D259&amp;B259</f>
        <v/>
      </c>
      <c r="B259" s="102"/>
      <c r="C259" s="135" t="str">
        <f>IF(BS_CONTROLE[[#This Row],[DATA]]="","",WEEKNUM(BS_CONTROLE[[#This Row],[DATA]]))</f>
        <v/>
      </c>
      <c r="D259" s="104"/>
      <c r="E259" s="159">
        <v>253</v>
      </c>
      <c r="F259" s="126"/>
      <c r="G259" s="142" t="str">
        <f>IF(D259="","*",VLOOKUP(F259,BS_ATIVIDADE[],3,FALSE))</f>
        <v>*</v>
      </c>
      <c r="H259" s="106"/>
      <c r="I259" s="106"/>
      <c r="J259" s="105"/>
      <c r="K259" s="105"/>
      <c r="L259" s="105"/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06"/>
      <c r="P259" s="106"/>
      <c r="Q259" s="105"/>
      <c r="R259" s="10" t="str">
        <f>IFERROR(_xlfn.XLOOKUP(F259, BS_ATIVIDADE[ATIVIDADE],BS_ATIVIDADE[UNIDADE] ), "*")</f>
        <v>*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9" s="105"/>
      <c r="W259" s="151"/>
      <c r="X259" s="104"/>
      <c r="Y259" s="129"/>
      <c r="Z259" s="104"/>
      <c r="AA259" s="105"/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-</v>
      </c>
      <c r="AJ259" s="9" t="str">
        <f>IF(BS_CONTROLE[[#This Row],[Atividade]]=0, "-", BS_CONTROLE[[#This Row],[Atividade]])</f>
        <v>-</v>
      </c>
      <c r="AK259" s="31">
        <f>BS_CONTROLE[[#This Row],[Local - Partida]]</f>
        <v>0</v>
      </c>
      <c r="AL259" s="31">
        <f>BS_CONTROLE[[#This Row],[Local - Encerramento]]</f>
        <v>0</v>
      </c>
      <c r="AM259" s="105" t="str">
        <f>IF(BS_CONTROLE[[#This Row],[Entre - Estações]]=0, "-", BS_CONTROLE[[#This Row],[Entre - Estações]])</f>
        <v>-</v>
      </c>
      <c r="AN259" s="105" t="str">
        <f>IF(BS_CONTROLE[[#This Row],[SB]]=0, "-", BS_CONTROLE[[#This Row],[SB]])</f>
        <v>-</v>
      </c>
      <c r="AO259" s="105" t="str">
        <f>IF(BS_CONTROLE[[#This Row],[SUB]]=0, "-", BS_CONTROLE[[#This Row],[SUB]])</f>
        <v>-</v>
      </c>
      <c r="AP259" s="105">
        <f>BS_CONTROLE[[#This Row],[KM - Inicio]]</f>
        <v>0</v>
      </c>
      <c r="AQ259" s="105">
        <f>BS_CONTROLE[[#This Row],[KM - Inicio]]</f>
        <v>0</v>
      </c>
      <c r="AR259" s="108"/>
      <c r="AS259" s="108"/>
      <c r="AT259" s="108"/>
      <c r="AU259" s="136"/>
      <c r="AV259" s="136"/>
      <c r="AW259" s="14"/>
      <c r="AX259" s="14"/>
      <c r="AY259" s="164" t="str">
        <f>IF(D259="","*",IFERROR(IF(ISODD(COUNT(AS259:AX259)),"ERRO",SUM((AT259-AS259),(AV259-AU259),(AX259-AW259))),"ERRO"))</f>
        <v>*</v>
      </c>
      <c r="AZ259" s="153"/>
      <c r="BA259" s="109"/>
      <c r="BB259" s="10" t="str">
        <f>IFERROR(_xlfn.XLOOKUP(AI259, BS_ATIVIDADE[ATIVIDADE],BS_ATIVIDADE[UNIDADE] ), "*")</f>
        <v>*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9" s="150"/>
      <c r="BG259" s="16"/>
      <c r="BH259" s="17"/>
      <c r="BI259" s="17"/>
      <c r="BJ259" s="17"/>
      <c r="BK259" s="18"/>
      <c r="BL259" s="16"/>
      <c r="BM259" s="130"/>
      <c r="BN259" s="130"/>
      <c r="BO259" s="130"/>
      <c r="BP259" s="18"/>
      <c r="BQ259" s="12" t="str">
        <f>IF(AND(BR259&lt;1,BS259&lt;1),"Produção e Intervalo",IF(BR259&lt;1,"Intervalo",IF(BS259&lt;1,"Produção","Aderente")))</f>
        <v>Aderente</v>
      </c>
      <c r="BR259" s="19" t="str">
        <f>IF(OR(B259="",F259=""),"*",AY259/P259)</f>
        <v>*</v>
      </c>
      <c r="BS259" s="19" t="str">
        <f>IF(OR(B259="",F259=""),"*",BA259/Q259)</f>
        <v>*</v>
      </c>
      <c r="BT259" s="8" t="str">
        <f t="shared" si="4"/>
        <v/>
      </c>
    </row>
    <row r="260" spans="1:72">
      <c r="A260" s="47" t="str">
        <f>D260&amp;B260</f>
        <v/>
      </c>
      <c r="B260" s="102"/>
      <c r="C260" s="135" t="str">
        <f>IF(BS_CONTROLE[[#This Row],[DATA]]="","",WEEKNUM(BS_CONTROLE[[#This Row],[DATA]]))</f>
        <v/>
      </c>
      <c r="D260" s="104"/>
      <c r="E260" s="159">
        <v>254</v>
      </c>
      <c r="F260" s="126"/>
      <c r="G260" s="142" t="str">
        <f>IF(D260="","*",VLOOKUP(F260,BS_ATIVIDADE[],3,FALSE))</f>
        <v>*</v>
      </c>
      <c r="H260" s="106"/>
      <c r="I260" s="106"/>
      <c r="J260" s="105"/>
      <c r="K260" s="105"/>
      <c r="L260" s="105"/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27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05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4" t="str">
        <f>IF(D260="","*",IFERROR(IF(ISODD(COUNT(AS260:AX260)),"ERRO",SUM((AT260-AS260),(AV260-AU260),(AX260-AW260))),"ERRO"))</f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>IF(AND(BR260&lt;1,BS260&lt;1),"Produção e Intervalo",IF(BR260&lt;1,"Intervalo",IF(BS260&lt;1,"Produção","Aderente")))</f>
        <v>Aderente</v>
      </c>
      <c r="BR260" s="19" t="str">
        <f>IF(OR(B260="",F260=""),"*",AY260/P260)</f>
        <v>*</v>
      </c>
      <c r="BS260" s="19" t="str">
        <f>IF(OR(B260="",F260=""),"*",BA260/Q260)</f>
        <v>*</v>
      </c>
      <c r="BT260" s="8" t="str">
        <f t="shared" si="4"/>
        <v/>
      </c>
    </row>
    <row r="261" spans="1:72">
      <c r="A261" s="47" t="str">
        <f>D261&amp;B261</f>
        <v/>
      </c>
      <c r="B261" s="102"/>
      <c r="C261" s="135" t="str">
        <f>IF(BS_CONTROLE[[#This Row],[DATA]]="","",WEEKNUM(BS_CONTROLE[[#This Row],[DATA]]))</f>
        <v/>
      </c>
      <c r="D261" s="104"/>
      <c r="E261" s="159">
        <v>255</v>
      </c>
      <c r="F261" s="126"/>
      <c r="G261" s="142" t="str">
        <f>IF(D261="","*",VLOOKUP(F261,BS_ATIVIDADE[],3,FALSE))</f>
        <v>*</v>
      </c>
      <c r="H261" s="106"/>
      <c r="I261" s="106"/>
      <c r="J261" s="105"/>
      <c r="K261" s="105"/>
      <c r="L261" s="105"/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06"/>
      <c r="P261" s="106"/>
      <c r="Q261" s="105"/>
      <c r="R261" s="10" t="str">
        <f>IFERROR(_xlfn.XLOOKUP(F261, BS_ATIVIDADE[ATIVIDADE],BS_ATIVIDADE[UNIDADE] ), "*")</f>
        <v>*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1" s="105"/>
      <c r="W261" s="151"/>
      <c r="X261" s="104"/>
      <c r="Y261" s="129"/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-</v>
      </c>
      <c r="AJ261" s="9" t="str">
        <f>IF(BS_CONTROLE[[#This Row],[Atividade]]=0, "-", BS_CONTROLE[[#This Row],[Atividade]])</f>
        <v>-</v>
      </c>
      <c r="AK261" s="31">
        <f>BS_CONTROLE[[#This Row],[Local - Partida]]</f>
        <v>0</v>
      </c>
      <c r="AL261" s="31">
        <f>BS_CONTROLE[[#This Row],[Local - Encerramento]]</f>
        <v>0</v>
      </c>
      <c r="AM261" s="105" t="str">
        <f>IF(BS_CONTROLE[[#This Row],[Entre - Estações]]=0, "-", BS_CONTROLE[[#This Row],[Entre - Estações]])</f>
        <v>-</v>
      </c>
      <c r="AN261" s="105" t="str">
        <f>IF(BS_CONTROLE[[#This Row],[SB]]=0, "-", BS_CONTROLE[[#This Row],[SB]])</f>
        <v>-</v>
      </c>
      <c r="AO261" s="105" t="str">
        <f>IF(BS_CONTROLE[[#This Row],[SUB]]=0, "-", BS_CONTROLE[[#This Row],[SUB]])</f>
        <v>-</v>
      </c>
      <c r="AP261" s="105">
        <f>BS_CONTROLE[[#This Row],[KM - Inicio]]</f>
        <v>0</v>
      </c>
      <c r="AQ261" s="105">
        <f>BS_CONTROLE[[#This Row],[KM - Inicio]]</f>
        <v>0</v>
      </c>
      <c r="AR261" s="108"/>
      <c r="AS261" s="108"/>
      <c r="AT261" s="108"/>
      <c r="AU261" s="136"/>
      <c r="AV261" s="136"/>
      <c r="AW261" s="14"/>
      <c r="AX261" s="14"/>
      <c r="AY261" s="164" t="str">
        <f>IF(D261="","*",IFERROR(IF(ISODD(COUNT(AS261:AX261)),"ERRO",SUM((AT261-AS261),(AV261-AU261),(AX261-AW261))),"ERRO"))</f>
        <v>*</v>
      </c>
      <c r="AZ261" s="153"/>
      <c r="BA261" s="109"/>
      <c r="BB261" s="10" t="str">
        <f>IFERROR(_xlfn.XLOOKUP(AI261, BS_ATIVIDADE[ATIVIDADE],BS_ATIVIDADE[UNIDADE] ), "*")</f>
        <v>*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1" s="150"/>
      <c r="BG261" s="16"/>
      <c r="BH261" s="17"/>
      <c r="BI261" s="17"/>
      <c r="BJ261" s="17"/>
      <c r="BK261" s="18"/>
      <c r="BL261" s="16"/>
      <c r="BM261" s="130"/>
      <c r="BN261" s="130"/>
      <c r="BO261" s="130"/>
      <c r="BP261" s="18"/>
      <c r="BQ261" s="12" t="str">
        <f>IF(AND(BR261&lt;1,BS261&lt;1),"Produção e Intervalo",IF(BR261&lt;1,"Intervalo",IF(BS261&lt;1,"Produção","Aderente")))</f>
        <v>Aderente</v>
      </c>
      <c r="BR261" s="19" t="str">
        <f>IF(OR(B261="",F261=""),"*",AY261/P261)</f>
        <v>*</v>
      </c>
      <c r="BS261" s="19" t="str">
        <f>IF(OR(B261="",F261=""),"*",BA261/Q261)</f>
        <v>*</v>
      </c>
      <c r="BT261" s="8" t="str">
        <f t="shared" si="4"/>
        <v/>
      </c>
    </row>
    <row r="262" spans="1:72">
      <c r="A262" s="47" t="str">
        <f>D262&amp;B262</f>
        <v/>
      </c>
      <c r="B262" s="102"/>
      <c r="C262" s="135" t="str">
        <f>IF(BS_CONTROLE[[#This Row],[DATA]]="","",WEEKNUM(BS_CONTROLE[[#This Row],[DATA]]))</f>
        <v/>
      </c>
      <c r="D262" s="104"/>
      <c r="E262" s="159">
        <v>256</v>
      </c>
      <c r="F262" s="126"/>
      <c r="G262" s="142" t="str">
        <f>IF(D262="","*",VLOOKUP(F262,BS_ATIVIDADE[],3,FALSE))</f>
        <v>*</v>
      </c>
      <c r="H262" s="106"/>
      <c r="I262" s="106"/>
      <c r="J262" s="105"/>
      <c r="K262" s="105"/>
      <c r="L262" s="105"/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06"/>
      <c r="P262" s="106"/>
      <c r="Q262" s="105"/>
      <c r="R262" s="10" t="str">
        <f>IFERROR(_xlfn.XLOOKUP(F262, BS_ATIVIDADE[ATIVIDADE],BS_ATIVIDADE[UNIDADE] ), "*")</f>
        <v>*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2" s="105"/>
      <c r="W262" s="151"/>
      <c r="X262" s="104"/>
      <c r="Y262" s="129"/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-</v>
      </c>
      <c r="AJ262" s="9" t="str">
        <f>IF(BS_CONTROLE[[#This Row],[Atividade]]=0, "-", BS_CONTROLE[[#This Row],[Atividade]])</f>
        <v>-</v>
      </c>
      <c r="AK262" s="31">
        <f>BS_CONTROLE[[#This Row],[Local - Partida]]</f>
        <v>0</v>
      </c>
      <c r="AL262" s="31">
        <f>BS_CONTROLE[[#This Row],[Local - Encerramento]]</f>
        <v>0</v>
      </c>
      <c r="AM262" s="105" t="str">
        <f>IF(BS_CONTROLE[[#This Row],[Entre - Estações]]=0, "-", BS_CONTROLE[[#This Row],[Entre - Estações]])</f>
        <v>-</v>
      </c>
      <c r="AN262" s="105" t="str">
        <f>IF(BS_CONTROLE[[#This Row],[SB]]=0, "-", BS_CONTROLE[[#This Row],[SB]])</f>
        <v>-</v>
      </c>
      <c r="AO262" s="105" t="str">
        <f>IF(BS_CONTROLE[[#This Row],[SUB]]=0, "-", BS_CONTROLE[[#This Row],[SUB]])</f>
        <v>-</v>
      </c>
      <c r="AP262" s="105">
        <f>BS_CONTROLE[[#This Row],[KM - Inicio]]</f>
        <v>0</v>
      </c>
      <c r="AQ262" s="105">
        <f>BS_CONTROLE[[#This Row],[KM - Inicio]]</f>
        <v>0</v>
      </c>
      <c r="AR262" s="108"/>
      <c r="AS262" s="108"/>
      <c r="AT262" s="108"/>
      <c r="AU262" s="136"/>
      <c r="AV262" s="136"/>
      <c r="AW262" s="14"/>
      <c r="AX262" s="14"/>
      <c r="AY262" s="164" t="str">
        <f>IF(D262="","*",IFERROR(IF(ISODD(COUNT(AS262:AX262)),"ERRO",SUM((AT262-AS262),(AV262-AU262),(AX262-AW262))),"ERRO"))</f>
        <v>*</v>
      </c>
      <c r="AZ262" s="153"/>
      <c r="BA262" s="109"/>
      <c r="BB262" s="10" t="str">
        <f>IFERROR(_xlfn.XLOOKUP(AI262, BS_ATIVIDADE[ATIVIDADE],BS_ATIVIDADE[UNIDADE] ), "*")</f>
        <v>*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2" s="150"/>
      <c r="BG262" s="16"/>
      <c r="BH262" s="17"/>
      <c r="BI262" s="17"/>
      <c r="BJ262" s="17"/>
      <c r="BK262" s="18"/>
      <c r="BL262" s="16"/>
      <c r="BM262" s="130"/>
      <c r="BN262" s="130"/>
      <c r="BO262" s="130"/>
      <c r="BP262" s="18"/>
      <c r="BQ262" s="12" t="str">
        <f>IF(AND(BR262&lt;1,BS262&lt;1),"Produção e Intervalo",IF(BR262&lt;1,"Intervalo",IF(BS262&lt;1,"Produção","Aderente")))</f>
        <v>Aderente</v>
      </c>
      <c r="BR262" s="19" t="str">
        <f>IF(OR(B262="",F262=""),"*",AY262/P262)</f>
        <v>*</v>
      </c>
      <c r="BS262" s="19" t="str">
        <f>IF(OR(B262="",F262=""),"*",BA262/Q262)</f>
        <v>*</v>
      </c>
      <c r="BT262" s="8" t="str">
        <f t="shared" si="4"/>
        <v/>
      </c>
    </row>
    <row r="263" spans="1:72">
      <c r="A263" s="47" t="str">
        <f>D263&amp;B263</f>
        <v/>
      </c>
      <c r="B263" s="102"/>
      <c r="C263" s="135" t="str">
        <f>IF(BS_CONTROLE[[#This Row],[DATA]]="","",WEEKNUM(BS_CONTROLE[[#This Row],[DATA]]))</f>
        <v/>
      </c>
      <c r="D263" s="104"/>
      <c r="E263" s="159">
        <v>257</v>
      </c>
      <c r="F263" s="126"/>
      <c r="G263" s="142" t="str">
        <f>IF(D263="","*",VLOOKUP(F263,BS_ATIVIDADE[],3,FALSE))</f>
        <v>*</v>
      </c>
      <c r="H263" s="106"/>
      <c r="I263" s="106"/>
      <c r="J263" s="105"/>
      <c r="K263" s="105"/>
      <c r="L263" s="105"/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06"/>
      <c r="P263" s="106"/>
      <c r="Q263" s="105"/>
      <c r="R263" s="10" t="str">
        <f>IFERROR(_xlfn.XLOOKUP(F263, BS_ATIVIDADE[ATIVIDADE],BS_ATIVIDADE[UNIDADE] ), "*")</f>
        <v>*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3" s="105"/>
      <c r="W263" s="151"/>
      <c r="X263" s="104"/>
      <c r="Y263" s="129"/>
      <c r="Z263" s="104"/>
      <c r="AA263" s="105"/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-</v>
      </c>
      <c r="AJ263" s="9" t="str">
        <f>IF(BS_CONTROLE[[#This Row],[Atividade]]=0, "-", BS_CONTROLE[[#This Row],[Atividade]])</f>
        <v>-</v>
      </c>
      <c r="AK263" s="31">
        <f>BS_CONTROLE[[#This Row],[Local - Partida]]</f>
        <v>0</v>
      </c>
      <c r="AL263" s="31">
        <f>BS_CONTROLE[[#This Row],[Local - Encerramento]]</f>
        <v>0</v>
      </c>
      <c r="AM263" s="105" t="str">
        <f>IF(BS_CONTROLE[[#This Row],[Entre - Estações]]=0, "-", BS_CONTROLE[[#This Row],[Entre - Estações]])</f>
        <v>-</v>
      </c>
      <c r="AN263" s="105" t="str">
        <f>IF(BS_CONTROLE[[#This Row],[SB]]=0, "-", BS_CONTROLE[[#This Row],[SB]])</f>
        <v>-</v>
      </c>
      <c r="AO263" s="105" t="str">
        <f>IF(BS_CONTROLE[[#This Row],[SUB]]=0, "-", BS_CONTROLE[[#This Row],[SUB]])</f>
        <v>-</v>
      </c>
      <c r="AP263" s="105">
        <f>BS_CONTROLE[[#This Row],[KM - Inicio]]</f>
        <v>0</v>
      </c>
      <c r="AQ263" s="105">
        <f>BS_CONTROLE[[#This Row],[KM - Inicio]]</f>
        <v>0</v>
      </c>
      <c r="AR263" s="108"/>
      <c r="AS263" s="108"/>
      <c r="AT263" s="108"/>
      <c r="AU263" s="136"/>
      <c r="AV263" s="136"/>
      <c r="AW263" s="14"/>
      <c r="AX263" s="14"/>
      <c r="AY263" s="164" t="str">
        <f>IF(D263="","*",IFERROR(IF(ISODD(COUNT(AS263:AX263)),"ERRO",SUM((AT263-AS263),(AV263-AU263),(AX263-AW263))),"ERRO"))</f>
        <v>*</v>
      </c>
      <c r="AZ263" s="153"/>
      <c r="BA263" s="109"/>
      <c r="BB263" s="10" t="str">
        <f>IFERROR(_xlfn.XLOOKUP(AI263, BS_ATIVIDADE[ATIVIDADE],BS_ATIVIDADE[UNIDADE] ), "*")</f>
        <v>*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3" s="150"/>
      <c r="BG263" s="16"/>
      <c r="BH263" s="17"/>
      <c r="BI263" s="17"/>
      <c r="BJ263" s="17"/>
      <c r="BK263" s="18"/>
      <c r="BL263" s="16"/>
      <c r="BM263" s="130"/>
      <c r="BN263" s="130"/>
      <c r="BO263" s="130"/>
      <c r="BP263" s="18"/>
      <c r="BQ263" s="12" t="str">
        <f>IF(AND(BR263&lt;1,BS263&lt;1),"Produção e Intervalo",IF(BR263&lt;1,"Intervalo",IF(BS263&lt;1,"Produção","Aderente")))</f>
        <v>Aderente</v>
      </c>
      <c r="BR263" s="19" t="str">
        <f>IF(OR(B263="",F263=""),"*",AY263/P263)</f>
        <v>*</v>
      </c>
      <c r="BS263" s="19" t="str">
        <f>IF(OR(B263="",F263=""),"*",BA263/Q263)</f>
        <v>*</v>
      </c>
      <c r="BT263" s="8" t="str">
        <f t="shared" si="4"/>
        <v/>
      </c>
    </row>
    <row r="264" spans="1:72">
      <c r="A264" s="47" t="str">
        <f>D264&amp;B264</f>
        <v/>
      </c>
      <c r="B264" s="102"/>
      <c r="C264" s="135" t="str">
        <f>IF(BS_CONTROLE[[#This Row],[DATA]]="","",WEEKNUM(BS_CONTROLE[[#This Row],[DATA]]))</f>
        <v/>
      </c>
      <c r="D264" s="104"/>
      <c r="E264" s="159">
        <v>258</v>
      </c>
      <c r="F264" s="126"/>
      <c r="G264" s="142" t="str">
        <f>IF(D264="","*",VLOOKUP(F264,BS_ATIVIDADE[],3,FALSE))</f>
        <v>*</v>
      </c>
      <c r="H264" s="106"/>
      <c r="I264" s="106"/>
      <c r="J264" s="105"/>
      <c r="K264" s="105"/>
      <c r="L264" s="105"/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06"/>
      <c r="P264" s="106"/>
      <c r="Q264" s="105"/>
      <c r="R264" s="10" t="str">
        <f>IFERROR(_xlfn.XLOOKUP(F264, BS_ATIVIDADE[ATIVIDADE],BS_ATIVIDADE[UNIDADE] ), "*")</f>
        <v>*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4" s="105"/>
      <c r="W264" s="151"/>
      <c r="X264" s="104"/>
      <c r="Y264" s="129"/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-</v>
      </c>
      <c r="AJ264" s="9" t="str">
        <f>IF(BS_CONTROLE[[#This Row],[Atividade]]=0, "-", BS_CONTROLE[[#This Row],[Atividade]])</f>
        <v>-</v>
      </c>
      <c r="AK264" s="31">
        <f>BS_CONTROLE[[#This Row],[Local - Partida]]</f>
        <v>0</v>
      </c>
      <c r="AL264" s="31">
        <f>BS_CONTROLE[[#This Row],[Local - Encerramento]]</f>
        <v>0</v>
      </c>
      <c r="AM264" s="105" t="str">
        <f>IF(BS_CONTROLE[[#This Row],[Entre - Estações]]=0, "-", BS_CONTROLE[[#This Row],[Entre - Estações]])</f>
        <v>-</v>
      </c>
      <c r="AN264" s="105" t="str">
        <f>IF(BS_CONTROLE[[#This Row],[SB]]=0, "-", BS_CONTROLE[[#This Row],[SB]])</f>
        <v>-</v>
      </c>
      <c r="AO264" s="105" t="str">
        <f>IF(BS_CONTROLE[[#This Row],[SUB]]=0, "-", BS_CONTROLE[[#This Row],[SUB]])</f>
        <v>-</v>
      </c>
      <c r="AP264" s="105">
        <f>BS_CONTROLE[[#This Row],[KM - Inicio]]</f>
        <v>0</v>
      </c>
      <c r="AQ264" s="105">
        <f>BS_CONTROLE[[#This Row],[KM - Inicio]]</f>
        <v>0</v>
      </c>
      <c r="AR264" s="108"/>
      <c r="AS264" s="108"/>
      <c r="AT264" s="108"/>
      <c r="AU264" s="136"/>
      <c r="AV264" s="136"/>
      <c r="AW264" s="14"/>
      <c r="AX264" s="14"/>
      <c r="AY264" s="164" t="str">
        <f>IF(D264="","*",IFERROR(IF(ISODD(COUNT(AS264:AX264)),"ERRO",SUM((AT264-AS264),(AV264-AU264),(AX264-AW264))),"ERRO"))</f>
        <v>*</v>
      </c>
      <c r="AZ264" s="153"/>
      <c r="BA264" s="109"/>
      <c r="BB264" s="10" t="str">
        <f>IFERROR(_xlfn.XLOOKUP(AI264, BS_ATIVIDADE[ATIVIDADE],BS_ATIVIDADE[UNIDADE] ), "*")</f>
        <v>*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4" s="150"/>
      <c r="BG264" s="16"/>
      <c r="BH264" s="17"/>
      <c r="BI264" s="17"/>
      <c r="BJ264" s="17"/>
      <c r="BK264" s="18"/>
      <c r="BL264" s="16"/>
      <c r="BM264" s="130"/>
      <c r="BN264" s="130"/>
      <c r="BO264" s="130"/>
      <c r="BP264" s="18"/>
      <c r="BQ264" s="12" t="str">
        <f>IF(AND(BR264&lt;1,BS264&lt;1),"Produção e Intervalo",IF(BR264&lt;1,"Intervalo",IF(BS264&lt;1,"Produção","Aderente")))</f>
        <v>Aderente</v>
      </c>
      <c r="BR264" s="19" t="str">
        <f>IF(OR(B264="",F264=""),"*",AY264/P264)</f>
        <v>*</v>
      </c>
      <c r="BS264" s="19" t="str">
        <f>IF(OR(B264="",F264=""),"*",BA264/Q264)</f>
        <v>*</v>
      </c>
      <c r="BT264" s="8" t="str">
        <f t="shared" ref="BT264:BT327" si="5">IF(BN264="","",SUBSTITUTE(BM264," ","")&amp;SUBSTITUTE(BN264," ",""))</f>
        <v/>
      </c>
    </row>
    <row r="265" spans="1:72">
      <c r="A265" s="47" t="str">
        <f>D265&amp;B265</f>
        <v/>
      </c>
      <c r="B265" s="102"/>
      <c r="C265" s="135" t="str">
        <f>IF(BS_CONTROLE[[#This Row],[DATA]]="","",WEEKNUM(BS_CONTROLE[[#This Row],[DATA]]))</f>
        <v/>
      </c>
      <c r="D265" s="104"/>
      <c r="E265" s="159">
        <v>259</v>
      </c>
      <c r="F265" s="126"/>
      <c r="G265" s="142" t="str">
        <f>IF(D265="","*",VLOOKUP(F265,BS_ATIVIDADE[],3,FALSE))</f>
        <v>*</v>
      </c>
      <c r="H265" s="106"/>
      <c r="I265" s="106"/>
      <c r="J265" s="105"/>
      <c r="K265" s="105"/>
      <c r="L265" s="105"/>
      <c r="M265" s="127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127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06"/>
      <c r="P265" s="106"/>
      <c r="Q265" s="105"/>
      <c r="R265" s="10" t="str">
        <f>IFERROR(_xlfn.XLOOKUP(F265, BS_ATIVIDADE[ATIVIDADE],BS_ATIVIDADE[UNIDADE] ), "*")</f>
        <v>*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5" s="105"/>
      <c r="W265" s="151"/>
      <c r="X265" s="104"/>
      <c r="Y265" s="129"/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-</v>
      </c>
      <c r="AJ265" s="9" t="str">
        <f>IF(BS_CONTROLE[[#This Row],[Atividade]]=0, "-", BS_CONTROLE[[#This Row],[Atividade]])</f>
        <v>-</v>
      </c>
      <c r="AK265" s="31">
        <f>BS_CONTROLE[[#This Row],[Local - Partida]]</f>
        <v>0</v>
      </c>
      <c r="AL265" s="31">
        <f>BS_CONTROLE[[#This Row],[Local - Encerramento]]</f>
        <v>0</v>
      </c>
      <c r="AM265" s="105" t="str">
        <f>IF(BS_CONTROLE[[#This Row],[Entre - Estações]]=0, "-", BS_CONTROLE[[#This Row],[Entre - Estações]])</f>
        <v>-</v>
      </c>
      <c r="AN265" s="105" t="str">
        <f>IF(BS_CONTROLE[[#This Row],[SB]]=0, "-", BS_CONTROLE[[#This Row],[SB]])</f>
        <v>-</v>
      </c>
      <c r="AO265" s="105" t="str">
        <f>IF(BS_CONTROLE[[#This Row],[SUB]]=0, "-", BS_CONTROLE[[#This Row],[SUB]])</f>
        <v>-</v>
      </c>
      <c r="AP265" s="105">
        <f>BS_CONTROLE[[#This Row],[KM - Inicio]]</f>
        <v>0</v>
      </c>
      <c r="AQ265" s="105">
        <f>BS_CONTROLE[[#This Row],[KM - Inicio]]</f>
        <v>0</v>
      </c>
      <c r="AR265" s="108"/>
      <c r="AS265" s="108"/>
      <c r="AT265" s="108"/>
      <c r="AU265" s="136"/>
      <c r="AV265" s="136"/>
      <c r="AW265" s="14"/>
      <c r="AX265" s="14"/>
      <c r="AY265" s="164" t="str">
        <f>IF(D265="","*",IFERROR(IF(ISODD(COUNT(AS265:AX265)),"ERRO",SUM((AT265-AS265),(AV265-AU265),(AX265-AW265))),"ERRO"))</f>
        <v>*</v>
      </c>
      <c r="AZ265" s="153"/>
      <c r="BA265" s="109"/>
      <c r="BB265" s="10" t="str">
        <f>IFERROR(_xlfn.XLOOKUP(AI265, BS_ATIVIDADE[ATIVIDADE],BS_ATIVIDADE[UNIDADE] ), "*")</f>
        <v>*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5" s="150"/>
      <c r="BG265" s="16"/>
      <c r="BH265" s="17"/>
      <c r="BI265" s="17"/>
      <c r="BJ265" s="17"/>
      <c r="BK265" s="18"/>
      <c r="BL265" s="16"/>
      <c r="BM265" s="130"/>
      <c r="BN265" s="130"/>
      <c r="BO265" s="130"/>
      <c r="BP265" s="18"/>
      <c r="BQ265" s="12" t="str">
        <f>IF(AND(BR265&lt;1,BS265&lt;1),"Produção e Intervalo",IF(BR265&lt;1,"Intervalo",IF(BS265&lt;1,"Produção","Aderente")))</f>
        <v>Aderente</v>
      </c>
      <c r="BR265" s="19" t="str">
        <f>IF(OR(B265="",F265=""),"*",AY265/P265)</f>
        <v>*</v>
      </c>
      <c r="BS265" s="19" t="str">
        <f>IF(OR(B265="",F265=""),"*",BA265/Q265)</f>
        <v>*</v>
      </c>
      <c r="BT265" s="8" t="str">
        <f t="shared" si="5"/>
        <v/>
      </c>
    </row>
    <row r="266" spans="1:72">
      <c r="A266" s="47" t="str">
        <f>D266&amp;B266</f>
        <v/>
      </c>
      <c r="B266" s="102"/>
      <c r="C266" s="135" t="str">
        <f>IF(BS_CONTROLE[[#This Row],[DATA]]="","",WEEKNUM(BS_CONTROLE[[#This Row],[DATA]]))</f>
        <v/>
      </c>
      <c r="D266" s="104"/>
      <c r="E266" s="159">
        <v>260</v>
      </c>
      <c r="F266" s="126"/>
      <c r="G266" s="142" t="str">
        <f>IF(D266="","*",VLOOKUP(F266,BS_ATIVIDADE[],3,FALSE))</f>
        <v>*</v>
      </c>
      <c r="H266" s="106"/>
      <c r="I266" s="106"/>
      <c r="J266" s="105"/>
      <c r="K266" s="105"/>
      <c r="L266" s="105"/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27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05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4" t="str">
        <f>IF(D266="","*",IFERROR(IF(ISODD(COUNT(AS266:AX266)),"ERRO",SUM((AT266-AS266),(AV266-AU266),(AX266-AW266))),"ERRO"))</f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>IF(AND(BR266&lt;1,BS266&lt;1),"Produção e Intervalo",IF(BR266&lt;1,"Intervalo",IF(BS266&lt;1,"Produção","Aderente")))</f>
        <v>Aderente</v>
      </c>
      <c r="BR266" s="19" t="str">
        <f>IF(OR(B266="",F266=""),"*",AY266/P266)</f>
        <v>*</v>
      </c>
      <c r="BS266" s="19" t="str">
        <f>IF(OR(B266="",F266=""),"*",BA266/Q266)</f>
        <v>*</v>
      </c>
      <c r="BT266" s="8" t="str">
        <f t="shared" si="5"/>
        <v/>
      </c>
    </row>
    <row r="267" spans="1:72">
      <c r="A267" s="47" t="str">
        <f>D267&amp;B267</f>
        <v/>
      </c>
      <c r="B267" s="102"/>
      <c r="C267" s="135" t="str">
        <f>IF(BS_CONTROLE[[#This Row],[DATA]]="","",WEEKNUM(BS_CONTROLE[[#This Row],[DATA]]))</f>
        <v/>
      </c>
      <c r="D267" s="104"/>
      <c r="E267" s="159">
        <v>261</v>
      </c>
      <c r="F267" s="126"/>
      <c r="G267" s="142" t="str">
        <f>IF(D267="","*",VLOOKUP(F267,BS_ATIVIDADE[],3,FALSE))</f>
        <v>*</v>
      </c>
      <c r="H267" s="106"/>
      <c r="I267" s="106"/>
      <c r="J267" s="105"/>
      <c r="K267" s="105"/>
      <c r="L267" s="105"/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06"/>
      <c r="P267" s="106"/>
      <c r="Q267" s="105"/>
      <c r="R267" s="10" t="str">
        <f>IFERROR(_xlfn.XLOOKUP(F267, BS_ATIVIDADE[ATIVIDADE],BS_ATIVIDADE[UNIDADE] ), "*")</f>
        <v>*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7" s="105"/>
      <c r="W267" s="151"/>
      <c r="X267" s="104"/>
      <c r="Y267" s="129"/>
      <c r="Z267" s="104"/>
      <c r="AA267" s="105"/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-</v>
      </c>
      <c r="AJ267" s="9" t="str">
        <f>IF(BS_CONTROLE[[#This Row],[Atividade]]=0, "-", BS_CONTROLE[[#This Row],[Atividade]])</f>
        <v>-</v>
      </c>
      <c r="AK267" s="31">
        <f>BS_CONTROLE[[#This Row],[Local - Partida]]</f>
        <v>0</v>
      </c>
      <c r="AL267" s="31">
        <f>BS_CONTROLE[[#This Row],[Local - Encerramento]]</f>
        <v>0</v>
      </c>
      <c r="AM267" s="105" t="str">
        <f>IF(BS_CONTROLE[[#This Row],[Entre - Estações]]=0, "-", BS_CONTROLE[[#This Row],[Entre - Estações]])</f>
        <v>-</v>
      </c>
      <c r="AN267" s="105" t="str">
        <f>IF(BS_CONTROLE[[#This Row],[SB]]=0, "-", BS_CONTROLE[[#This Row],[SB]])</f>
        <v>-</v>
      </c>
      <c r="AO267" s="105" t="str">
        <f>IF(BS_CONTROLE[[#This Row],[SUB]]=0, "-", BS_CONTROLE[[#This Row],[SUB]])</f>
        <v>-</v>
      </c>
      <c r="AP267" s="105">
        <f>BS_CONTROLE[[#This Row],[KM - Inicio]]</f>
        <v>0</v>
      </c>
      <c r="AQ267" s="105">
        <f>BS_CONTROLE[[#This Row],[KM - Inicio]]</f>
        <v>0</v>
      </c>
      <c r="AR267" s="108"/>
      <c r="AS267" s="108"/>
      <c r="AT267" s="108"/>
      <c r="AU267" s="136"/>
      <c r="AV267" s="136"/>
      <c r="AW267" s="14"/>
      <c r="AX267" s="14"/>
      <c r="AY267" s="164" t="str">
        <f>IF(D267="","*",IFERROR(IF(ISODD(COUNT(AS267:AX267)),"ERRO",SUM((AT267-AS267),(AV267-AU267),(AX267-AW267))),"ERRO"))</f>
        <v>*</v>
      </c>
      <c r="AZ267" s="153"/>
      <c r="BA267" s="109"/>
      <c r="BB267" s="10" t="str">
        <f>IFERROR(_xlfn.XLOOKUP(AI267, BS_ATIVIDADE[ATIVIDADE],BS_ATIVIDADE[UNIDADE] ), "*")</f>
        <v>*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7" s="150"/>
      <c r="BG267" s="16"/>
      <c r="BH267" s="17"/>
      <c r="BI267" s="17"/>
      <c r="BJ267" s="17"/>
      <c r="BK267" s="18"/>
      <c r="BL267" s="16"/>
      <c r="BM267" s="130"/>
      <c r="BN267" s="130"/>
      <c r="BO267" s="130"/>
      <c r="BP267" s="18"/>
      <c r="BQ267" s="12" t="str">
        <f>IF(AND(BR267&lt;1,BS267&lt;1),"Produção e Intervalo",IF(BR267&lt;1,"Intervalo",IF(BS267&lt;1,"Produção","Aderente")))</f>
        <v>Aderente</v>
      </c>
      <c r="BR267" s="19" t="str">
        <f>IF(OR(B267="",F267=""),"*",AY267/P267)</f>
        <v>*</v>
      </c>
      <c r="BS267" s="19" t="str">
        <f>IF(OR(B267="",F267=""),"*",BA267/Q267)</f>
        <v>*</v>
      </c>
      <c r="BT267" s="8" t="str">
        <f t="shared" si="5"/>
        <v/>
      </c>
    </row>
    <row r="268" spans="1:72">
      <c r="A268" s="47" t="str">
        <f>D268&amp;B268</f>
        <v/>
      </c>
      <c r="B268" s="102"/>
      <c r="C268" s="135" t="str">
        <f>IF(BS_CONTROLE[[#This Row],[DATA]]="","",WEEKNUM(BS_CONTROLE[[#This Row],[DATA]]))</f>
        <v/>
      </c>
      <c r="D268" s="104"/>
      <c r="E268" s="159">
        <v>262</v>
      </c>
      <c r="F268" s="126"/>
      <c r="G268" s="142" t="str">
        <f>IF(D268="","*",VLOOKUP(F268,BS_ATIVIDADE[],3,FALSE))</f>
        <v>*</v>
      </c>
      <c r="H268" s="106"/>
      <c r="I268" s="106"/>
      <c r="J268" s="105"/>
      <c r="K268" s="105"/>
      <c r="L268" s="105"/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06"/>
      <c r="P268" s="106"/>
      <c r="Q268" s="105"/>
      <c r="R268" s="10" t="str">
        <f>IFERROR(_xlfn.XLOOKUP(F268, BS_ATIVIDADE[ATIVIDADE],BS_ATIVIDADE[UNIDADE] ), "*")</f>
        <v>*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8" s="105"/>
      <c r="W268" s="151"/>
      <c r="X268" s="104"/>
      <c r="Y268" s="129"/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-</v>
      </c>
      <c r="AJ268" s="9" t="str">
        <f>IF(BS_CONTROLE[[#This Row],[Atividade]]=0, "-", BS_CONTROLE[[#This Row],[Atividade]])</f>
        <v>-</v>
      </c>
      <c r="AK268" s="31">
        <f>BS_CONTROLE[[#This Row],[Local - Partida]]</f>
        <v>0</v>
      </c>
      <c r="AL268" s="31">
        <f>BS_CONTROLE[[#This Row],[Local - Encerramento]]</f>
        <v>0</v>
      </c>
      <c r="AM268" s="105" t="str">
        <f>IF(BS_CONTROLE[[#This Row],[Entre - Estações]]=0, "-", BS_CONTROLE[[#This Row],[Entre - Estações]])</f>
        <v>-</v>
      </c>
      <c r="AN268" s="105" t="str">
        <f>IF(BS_CONTROLE[[#This Row],[SB]]=0, "-", BS_CONTROLE[[#This Row],[SB]])</f>
        <v>-</v>
      </c>
      <c r="AO268" s="105" t="str">
        <f>IF(BS_CONTROLE[[#This Row],[SUB]]=0, "-", BS_CONTROLE[[#This Row],[SUB]])</f>
        <v>-</v>
      </c>
      <c r="AP268" s="105">
        <f>BS_CONTROLE[[#This Row],[KM - Inicio]]</f>
        <v>0</v>
      </c>
      <c r="AQ268" s="105">
        <f>BS_CONTROLE[[#This Row],[KM - Inicio]]</f>
        <v>0</v>
      </c>
      <c r="AR268" s="108"/>
      <c r="AS268" s="108"/>
      <c r="AT268" s="108"/>
      <c r="AU268" s="136"/>
      <c r="AV268" s="136"/>
      <c r="AW268" s="14"/>
      <c r="AX268" s="14"/>
      <c r="AY268" s="164" t="str">
        <f>IF(D268="","*",IFERROR(IF(ISODD(COUNT(AS268:AX268)),"ERRO",SUM((AT268-AS268),(AV268-AU268),(AX268-AW268))),"ERRO"))</f>
        <v>*</v>
      </c>
      <c r="AZ268" s="153"/>
      <c r="BA268" s="109"/>
      <c r="BB268" s="10" t="str">
        <f>IFERROR(_xlfn.XLOOKUP(AI268, BS_ATIVIDADE[ATIVIDADE],BS_ATIVIDADE[UNIDADE] ), "*")</f>
        <v>*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8" s="150"/>
      <c r="BG268" s="16"/>
      <c r="BH268" s="17"/>
      <c r="BI268" s="17"/>
      <c r="BJ268" s="17"/>
      <c r="BK268" s="18"/>
      <c r="BL268" s="16"/>
      <c r="BM268" s="130"/>
      <c r="BN268" s="130"/>
      <c r="BO268" s="130"/>
      <c r="BP268" s="18"/>
      <c r="BQ268" s="12" t="str">
        <f>IF(AND(BR268&lt;1,BS268&lt;1),"Produção e Intervalo",IF(BR268&lt;1,"Intervalo",IF(BS268&lt;1,"Produção","Aderente")))</f>
        <v>Aderente</v>
      </c>
      <c r="BR268" s="19" t="str">
        <f>IF(OR(B268="",F268=""),"*",AY268/P268)</f>
        <v>*</v>
      </c>
      <c r="BS268" s="19" t="str">
        <f>IF(OR(B268="",F268=""),"*",BA268/Q268)</f>
        <v>*</v>
      </c>
      <c r="BT268" s="8" t="str">
        <f t="shared" si="5"/>
        <v/>
      </c>
    </row>
    <row r="269" spans="1:72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>IF(OR(B269="",F269=""),"*",BA269/Q269)</f>
        <v>*</v>
      </c>
      <c r="BT269" s="8" t="str">
        <f t="shared" si="5"/>
        <v/>
      </c>
    </row>
    <row r="270" spans="1:72">
      <c r="A270" s="47" t="str">
        <f>D270&amp;B270</f>
        <v/>
      </c>
      <c r="B270" s="102"/>
      <c r="C270" s="135" t="str">
        <f>IF(BS_CONTROLE[[#This Row],[DATA]]="","",WEEKNUM(BS_CONTROLE[[#This Row],[DATA]]))</f>
        <v/>
      </c>
      <c r="D270" s="104"/>
      <c r="E270" s="159">
        <v>264</v>
      </c>
      <c r="F270" s="126"/>
      <c r="G270" s="142" t="str">
        <f>IF(D270="","*",VLOOKUP(F270,BS_ATIVIDADE[],3,FALSE))</f>
        <v>*</v>
      </c>
      <c r="H270" s="106"/>
      <c r="I270" s="106"/>
      <c r="J270" s="105"/>
      <c r="K270" s="105"/>
      <c r="L270" s="105"/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127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06"/>
      <c r="P270" s="106"/>
      <c r="Q270" s="105"/>
      <c r="R270" s="10" t="str">
        <f>IFERROR(_xlfn.XLOOKUP(F270, BS_ATIVIDADE[ATIVIDADE],BS_ATIVIDADE[UNIDADE] ), "*")</f>
        <v>*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0" s="105"/>
      <c r="W270" s="151"/>
      <c r="X270" s="104"/>
      <c r="Y270" s="129"/>
      <c r="Z270" s="104"/>
      <c r="AA270" s="105"/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-</v>
      </c>
      <c r="AJ270" s="9" t="str">
        <f>IF(BS_CONTROLE[[#This Row],[Atividade]]=0, "-", BS_CONTROLE[[#This Row],[Atividade]])</f>
        <v>-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-</v>
      </c>
      <c r="AN270" s="105" t="str">
        <f>IF(BS_CONTROLE[[#This Row],[SB]]=0, "-", BS_CONTROLE[[#This Row],[SB]])</f>
        <v>-</v>
      </c>
      <c r="AO270" s="105" t="str">
        <f>IF(BS_CONTROLE[[#This Row],[SUB]]=0, "-", BS_CONTROLE[[#This Row],[SUB]])</f>
        <v>-</v>
      </c>
      <c r="AP270" s="105">
        <f>BS_CONTROLE[[#This Row],[KM - Inicio]]</f>
        <v>0</v>
      </c>
      <c r="AQ270" s="105">
        <f>BS_CONTROLE[[#This Row],[KM - Inicio]]</f>
        <v>0</v>
      </c>
      <c r="AR270" s="108"/>
      <c r="AS270" s="108"/>
      <c r="AT270" s="108"/>
      <c r="AU270" s="136"/>
      <c r="AV270" s="136"/>
      <c r="AW270" s="14"/>
      <c r="AX270" s="14"/>
      <c r="AY270" s="164" t="str">
        <f>IF(D270="","*",IFERROR(IF(ISODD(COUNT(AS270:AX270)),"ERRO",SUM((AT270-AS270),(AV270-AU270),(AX270-AW270))),"ERRO"))</f>
        <v>*</v>
      </c>
      <c r="AZ270" s="153"/>
      <c r="BA270" s="109"/>
      <c r="BB270" s="10" t="str">
        <f>IFERROR(_xlfn.XLOOKUP(AI270, BS_ATIVIDADE[ATIVIDADE],BS_ATIVIDADE[UNIDADE] ), "*")</f>
        <v>*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0" s="150"/>
      <c r="BG270" s="16"/>
      <c r="BH270" s="17"/>
      <c r="BI270" s="17"/>
      <c r="BJ270" s="17"/>
      <c r="BK270" s="18"/>
      <c r="BL270" s="16"/>
      <c r="BM270" s="130"/>
      <c r="BN270" s="130"/>
      <c r="BO270" s="130"/>
      <c r="BP270" s="18"/>
      <c r="BQ270" s="12" t="str">
        <f>IF(AND(BR270&lt;1,BS270&lt;1),"Produção e Intervalo",IF(BR270&lt;1,"Intervalo",IF(BS270&lt;1,"Produção","Aderente")))</f>
        <v>Aderente</v>
      </c>
      <c r="BR270" s="19" t="str">
        <f>IF(OR(B270="",F270=""),"*",AY270/P270)</f>
        <v>*</v>
      </c>
      <c r="BS270" s="19" t="str">
        <f>IF(OR(B270="",F270=""),"*",BA270/Q270)</f>
        <v>*</v>
      </c>
      <c r="BT270" s="8" t="str">
        <f t="shared" si="5"/>
        <v/>
      </c>
    </row>
    <row r="271" spans="1:72">
      <c r="A271" s="47" t="str">
        <f>D271&amp;B271</f>
        <v/>
      </c>
      <c r="B271" s="102"/>
      <c r="C271" s="135" t="str">
        <f>IF(BS_CONTROLE[[#This Row],[DATA]]="","",WEEKNUM(BS_CONTROLE[[#This Row],[DATA]]))</f>
        <v/>
      </c>
      <c r="D271" s="104"/>
      <c r="E271" s="159">
        <v>265</v>
      </c>
      <c r="F271" s="126"/>
      <c r="G271" s="142" t="str">
        <f>IF(D271="","*",VLOOKUP(F271,BS_ATIVIDADE[],3,FALSE))</f>
        <v>*</v>
      </c>
      <c r="H271" s="106"/>
      <c r="I271" s="106"/>
      <c r="J271" s="105"/>
      <c r="K271" s="105"/>
      <c r="L271" s="105"/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06"/>
      <c r="P271" s="106"/>
      <c r="Q271" s="105"/>
      <c r="R271" s="10" t="str">
        <f>IFERROR(_xlfn.XLOOKUP(F271, BS_ATIVIDADE[ATIVIDADE],BS_ATIVIDADE[UNIDADE] ), "*")</f>
        <v>*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1" s="105"/>
      <c r="W271" s="151"/>
      <c r="X271" s="104"/>
      <c r="Y271" s="129"/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-</v>
      </c>
      <c r="AJ271" s="9" t="str">
        <f>IF(BS_CONTROLE[[#This Row],[Atividade]]=0, "-", BS_CONTROLE[[#This Row],[Atividade]])</f>
        <v>-</v>
      </c>
      <c r="AK271" s="31">
        <f>BS_CONTROLE[[#This Row],[Local - Partida]]</f>
        <v>0</v>
      </c>
      <c r="AL271" s="31">
        <f>BS_CONTROLE[[#This Row],[Local - Encerramento]]</f>
        <v>0</v>
      </c>
      <c r="AM271" s="105" t="str">
        <f>IF(BS_CONTROLE[[#This Row],[Entre - Estações]]=0, "-", BS_CONTROLE[[#This Row],[Entre - Estações]])</f>
        <v>-</v>
      </c>
      <c r="AN271" s="105" t="str">
        <f>IF(BS_CONTROLE[[#This Row],[SB]]=0, "-", BS_CONTROLE[[#This Row],[SB]])</f>
        <v>-</v>
      </c>
      <c r="AO271" s="105" t="str">
        <f>IF(BS_CONTROLE[[#This Row],[SUB]]=0, "-", BS_CONTROLE[[#This Row],[SUB]])</f>
        <v>-</v>
      </c>
      <c r="AP271" s="105">
        <f>BS_CONTROLE[[#This Row],[KM - Inicio]]</f>
        <v>0</v>
      </c>
      <c r="AQ271" s="105">
        <f>BS_CONTROLE[[#This Row],[KM - Inicio]]</f>
        <v>0</v>
      </c>
      <c r="AR271" s="108"/>
      <c r="AS271" s="108"/>
      <c r="AT271" s="108"/>
      <c r="AU271" s="136"/>
      <c r="AV271" s="136"/>
      <c r="AW271" s="14"/>
      <c r="AX271" s="14"/>
      <c r="AY271" s="164" t="str">
        <f>IF(D271="","*",IFERROR(IF(ISODD(COUNT(AS271:AX271)),"ERRO",SUM((AT271-AS271),(AV271-AU271),(AX271-AW271))),"ERRO"))</f>
        <v>*</v>
      </c>
      <c r="AZ271" s="153"/>
      <c r="BA271" s="109"/>
      <c r="BB271" s="10" t="str">
        <f>IFERROR(_xlfn.XLOOKUP(AI271, BS_ATIVIDADE[ATIVIDADE],BS_ATIVIDADE[UNIDADE] ), "*")</f>
        <v>*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1" s="150"/>
      <c r="BG271" s="16"/>
      <c r="BH271" s="17"/>
      <c r="BI271" s="17"/>
      <c r="BJ271" s="17"/>
      <c r="BK271" s="18"/>
      <c r="BL271" s="16"/>
      <c r="BM271" s="130"/>
      <c r="BN271" s="130"/>
      <c r="BO271" s="130"/>
      <c r="BP271" s="18"/>
      <c r="BQ271" s="12" t="str">
        <f>IF(AND(BR271&lt;1,BS271&lt;1),"Produção e Intervalo",IF(BR271&lt;1,"Intervalo",IF(BS271&lt;1,"Produção","Aderente")))</f>
        <v>Aderente</v>
      </c>
      <c r="BR271" s="19" t="str">
        <f>IF(OR(B271="",F271=""),"*",AY271/P271)</f>
        <v>*</v>
      </c>
      <c r="BS271" s="19" t="str">
        <f>IF(OR(B271="",F271=""),"*",BA271/Q271)</f>
        <v>*</v>
      </c>
      <c r="BT271" s="8" t="str">
        <f t="shared" si="5"/>
        <v/>
      </c>
    </row>
    <row r="272" spans="1:72">
      <c r="A272" s="47" t="str">
        <f>D272&amp;B272</f>
        <v/>
      </c>
      <c r="B272" s="102"/>
      <c r="C272" s="135" t="str">
        <f>IF(BS_CONTROLE[[#This Row],[DATA]]="","",WEEKNUM(BS_CONTROLE[[#This Row],[DATA]]))</f>
        <v/>
      </c>
      <c r="D272" s="104"/>
      <c r="E272" s="159">
        <v>266</v>
      </c>
      <c r="F272" s="126"/>
      <c r="G272" s="142" t="str">
        <f>IF(D272="","*",VLOOKUP(F272,BS_ATIVIDADE[],3,FALSE))</f>
        <v>*</v>
      </c>
      <c r="H272" s="106"/>
      <c r="I272" s="106"/>
      <c r="J272" s="105"/>
      <c r="K272" s="105"/>
      <c r="L272" s="105"/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06"/>
      <c r="P272" s="106"/>
      <c r="Q272" s="105"/>
      <c r="R272" s="10" t="str">
        <f>IFERROR(_xlfn.XLOOKUP(F272, BS_ATIVIDADE[ATIVIDADE],BS_ATIVIDADE[UNIDADE] ), "*")</f>
        <v>*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2" s="105"/>
      <c r="W272" s="151"/>
      <c r="X272" s="104"/>
      <c r="Y272" s="129"/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-</v>
      </c>
      <c r="AJ272" s="9" t="str">
        <f>IF(BS_CONTROLE[[#This Row],[Atividade]]=0, "-", BS_CONTROLE[[#This Row],[Atividade]])</f>
        <v>-</v>
      </c>
      <c r="AK272" s="31">
        <f>BS_CONTROLE[[#This Row],[Local - Partida]]</f>
        <v>0</v>
      </c>
      <c r="AL272" s="31">
        <f>BS_CONTROLE[[#This Row],[Local - Encerramento]]</f>
        <v>0</v>
      </c>
      <c r="AM272" s="105" t="str">
        <f>IF(BS_CONTROLE[[#This Row],[Entre - Estações]]=0, "-", BS_CONTROLE[[#This Row],[Entre - Estações]])</f>
        <v>-</v>
      </c>
      <c r="AN272" s="105" t="str">
        <f>IF(BS_CONTROLE[[#This Row],[SB]]=0, "-", BS_CONTROLE[[#This Row],[SB]])</f>
        <v>-</v>
      </c>
      <c r="AO272" s="105" t="str">
        <f>IF(BS_CONTROLE[[#This Row],[SUB]]=0, "-", BS_CONTROLE[[#This Row],[SUB]])</f>
        <v>-</v>
      </c>
      <c r="AP272" s="105">
        <f>BS_CONTROLE[[#This Row],[KM - Inicio]]</f>
        <v>0</v>
      </c>
      <c r="AQ272" s="105">
        <f>BS_CONTROLE[[#This Row],[KM - Inicio]]</f>
        <v>0</v>
      </c>
      <c r="AR272" s="108"/>
      <c r="AS272" s="108"/>
      <c r="AT272" s="108"/>
      <c r="AU272" s="136"/>
      <c r="AV272" s="136"/>
      <c r="AW272" s="14"/>
      <c r="AX272" s="14"/>
      <c r="AY272" s="164" t="str">
        <f>IF(D272="","*",IFERROR(IF(ISODD(COUNT(AS272:AX272)),"ERRO",SUM((AT272-AS272),(AV272-AU272),(AX272-AW272))),"ERRO"))</f>
        <v>*</v>
      </c>
      <c r="AZ272" s="153"/>
      <c r="BA272" s="109"/>
      <c r="BB272" s="10" t="str">
        <f>IFERROR(_xlfn.XLOOKUP(AI272, BS_ATIVIDADE[ATIVIDADE],BS_ATIVIDADE[UNIDADE] ), "*")</f>
        <v>*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2" s="150"/>
      <c r="BG272" s="16"/>
      <c r="BH272" s="17"/>
      <c r="BI272" s="17"/>
      <c r="BJ272" s="17"/>
      <c r="BK272" s="18"/>
      <c r="BL272" s="16"/>
      <c r="BM272" s="130"/>
      <c r="BN272" s="130"/>
      <c r="BO272" s="130"/>
      <c r="BP272" s="18"/>
      <c r="BQ272" s="12" t="str">
        <f>IF(AND(BR272&lt;1,BS272&lt;1),"Produção e Intervalo",IF(BR272&lt;1,"Intervalo",IF(BS272&lt;1,"Produção","Aderente")))</f>
        <v>Aderente</v>
      </c>
      <c r="BR272" s="19" t="str">
        <f>IF(OR(B272="",F272=""),"*",AY272/P272)</f>
        <v>*</v>
      </c>
      <c r="BS272" s="19" t="str">
        <f>IF(OR(B272="",F272=""),"*",BA272/Q272)</f>
        <v>*</v>
      </c>
      <c r="BT272" s="8" t="str">
        <f t="shared" si="5"/>
        <v/>
      </c>
    </row>
    <row r="273" spans="1:72">
      <c r="A273" s="47" t="str">
        <f>D273&amp;B273</f>
        <v/>
      </c>
      <c r="B273" s="102"/>
      <c r="C273" s="135" t="str">
        <f>IF(BS_CONTROLE[[#This Row],[DATA]]="","",WEEKNUM(BS_CONTROLE[[#This Row],[DATA]]))</f>
        <v/>
      </c>
      <c r="D273" s="104"/>
      <c r="E273" s="159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4" t="str">
        <f>IF(D273="","*",IFERROR(IF(ISODD(COUNT(AS273:AX273)),"ERRO",SUM((AT273-AS273),(AV273-AU273),(AX273-AW273))),"ERRO"))</f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>IF(AND(BR273&lt;1,BS273&lt;1),"Produção e Intervalo",IF(BR273&lt;1,"Intervalo",IF(BS273&lt;1,"Produção","Aderente")))</f>
        <v>Aderente</v>
      </c>
      <c r="BR273" s="19" t="str">
        <f>IF(OR(B273="",F273=""),"*",AY273/P273)</f>
        <v>*</v>
      </c>
      <c r="BS273" s="19" t="str">
        <f>IF(OR(B273="",F273=""),"*",BA273/Q273)</f>
        <v>*</v>
      </c>
      <c r="BT273" s="8" t="str">
        <f t="shared" si="5"/>
        <v/>
      </c>
    </row>
    <row r="274" spans="1:72">
      <c r="A274" s="47" t="str">
        <f>D274&amp;B274</f>
        <v/>
      </c>
      <c r="B274" s="102"/>
      <c r="C274" s="135" t="str">
        <f>IF(BS_CONTROLE[[#This Row],[DATA]]="","",WEEKNUM(BS_CONTROLE[[#This Row],[DATA]]))</f>
        <v/>
      </c>
      <c r="D274" s="104"/>
      <c r="E274" s="159">
        <v>268</v>
      </c>
      <c r="F274" s="126"/>
      <c r="G274" s="142" t="str">
        <f>IF(D274="","*",VLOOKUP(F274,BS_ATIVIDADE[],3,FALSE))</f>
        <v>*</v>
      </c>
      <c r="H274" s="106"/>
      <c r="I274" s="106"/>
      <c r="J274" s="105"/>
      <c r="K274" s="105"/>
      <c r="L274" s="105"/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06"/>
      <c r="P274" s="106"/>
      <c r="Q274" s="105"/>
      <c r="R274" s="10" t="str">
        <f>IFERROR(_xlfn.XLOOKUP(F274, BS_ATIVIDADE[ATIVIDADE],BS_ATIVIDADE[UNIDADE] ), "*")</f>
        <v>*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4" s="105"/>
      <c r="W274" s="151"/>
      <c r="X274" s="104"/>
      <c r="Y274" s="129"/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-</v>
      </c>
      <c r="AJ274" s="9" t="str">
        <f>IF(BS_CONTROLE[[#This Row],[Atividade]]=0, "-", BS_CONTROLE[[#This Row],[Atividade]])</f>
        <v>-</v>
      </c>
      <c r="AK274" s="31">
        <f>BS_CONTROLE[[#This Row],[Local - Partida]]</f>
        <v>0</v>
      </c>
      <c r="AL274" s="31">
        <f>BS_CONTROLE[[#This Row],[Local - Encerramento]]</f>
        <v>0</v>
      </c>
      <c r="AM274" s="105" t="str">
        <f>IF(BS_CONTROLE[[#This Row],[Entre - Estações]]=0, "-", BS_CONTROLE[[#This Row],[Entre - Estações]])</f>
        <v>-</v>
      </c>
      <c r="AN274" s="105" t="str">
        <f>IF(BS_CONTROLE[[#This Row],[SB]]=0, "-", BS_CONTROLE[[#This Row],[SB]])</f>
        <v>-</v>
      </c>
      <c r="AO274" s="105" t="str">
        <f>IF(BS_CONTROLE[[#This Row],[SUB]]=0, "-", BS_CONTROLE[[#This Row],[SUB]])</f>
        <v>-</v>
      </c>
      <c r="AP274" s="105">
        <f>BS_CONTROLE[[#This Row],[KM - Inicio]]</f>
        <v>0</v>
      </c>
      <c r="AQ274" s="105">
        <f>BS_CONTROLE[[#This Row],[KM - Inicio]]</f>
        <v>0</v>
      </c>
      <c r="AR274" s="108"/>
      <c r="AS274" s="108"/>
      <c r="AT274" s="108"/>
      <c r="AU274" s="136"/>
      <c r="AV274" s="136"/>
      <c r="AW274" s="14"/>
      <c r="AX274" s="14"/>
      <c r="AY274" s="164" t="str">
        <f>IF(D274="","*",IFERROR(IF(ISODD(COUNT(AS274:AX274)),"ERRO",SUM((AT274-AS274),(AV274-AU274),(AX274-AW274))),"ERRO"))</f>
        <v>*</v>
      </c>
      <c r="AZ274" s="153"/>
      <c r="BA274" s="109"/>
      <c r="BB274" s="10" t="str">
        <f>IFERROR(_xlfn.XLOOKUP(AI274, BS_ATIVIDADE[ATIVIDADE],BS_ATIVIDADE[UNIDADE] ), "*")</f>
        <v>*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4" s="150"/>
      <c r="BG274" s="16"/>
      <c r="BH274" s="17"/>
      <c r="BI274" s="17"/>
      <c r="BJ274" s="17"/>
      <c r="BK274" s="18"/>
      <c r="BL274" s="16"/>
      <c r="BM274" s="130"/>
      <c r="BN274" s="130"/>
      <c r="BO274" s="130"/>
      <c r="BP274" s="18"/>
      <c r="BQ274" s="12" t="str">
        <f>IF(AND(BR274&lt;1,BS274&lt;1),"Produção e Intervalo",IF(BR274&lt;1,"Intervalo",IF(BS274&lt;1,"Produção","Aderente")))</f>
        <v>Aderente</v>
      </c>
      <c r="BR274" s="19" t="str">
        <f>IF(OR(B274="",F274=""),"*",AY274/P274)</f>
        <v>*</v>
      </c>
      <c r="BS274" s="19" t="str">
        <f>IF(OR(B274="",F274=""),"*",BA274/Q274)</f>
        <v>*</v>
      </c>
      <c r="BT274" s="8" t="str">
        <f t="shared" si="5"/>
        <v/>
      </c>
    </row>
    <row r="275" spans="1:72">
      <c r="A275" s="47" t="str">
        <f>D275&amp;B275</f>
        <v/>
      </c>
      <c r="B275" s="102"/>
      <c r="C275" s="135" t="str">
        <f>IF(BS_CONTROLE[[#This Row],[DATA]]="","",WEEKNUM(BS_CONTROLE[[#This Row],[DATA]]))</f>
        <v/>
      </c>
      <c r="D275" s="104"/>
      <c r="E275" s="159">
        <v>269</v>
      </c>
      <c r="F275" s="126"/>
      <c r="G275" s="142" t="str">
        <f>IF(D275="","*",VLOOKUP(F275,BS_ATIVIDADE[],3,FALSE))</f>
        <v>*</v>
      </c>
      <c r="H275" s="106"/>
      <c r="I275" s="106"/>
      <c r="J275" s="105"/>
      <c r="K275" s="105"/>
      <c r="L275" s="105"/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06"/>
      <c r="P275" s="106"/>
      <c r="Q275" s="105"/>
      <c r="R275" s="10" t="str">
        <f>IFERROR(_xlfn.XLOOKUP(F275, BS_ATIVIDADE[ATIVIDADE],BS_ATIVIDADE[UNIDADE] ), "*")</f>
        <v>*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5" s="105"/>
      <c r="W275" s="151"/>
      <c r="X275" s="104"/>
      <c r="Y275" s="129"/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-</v>
      </c>
      <c r="AJ275" s="9" t="str">
        <f>IF(BS_CONTROLE[[#This Row],[Atividade]]=0, "-", BS_CONTROLE[[#This Row],[Atividade]])</f>
        <v>-</v>
      </c>
      <c r="AK275" s="31">
        <f>BS_CONTROLE[[#This Row],[Local - Partida]]</f>
        <v>0</v>
      </c>
      <c r="AL275" s="31">
        <f>BS_CONTROLE[[#This Row],[Local - Encerramento]]</f>
        <v>0</v>
      </c>
      <c r="AM275" s="105" t="str">
        <f>IF(BS_CONTROLE[[#This Row],[Entre - Estações]]=0, "-", BS_CONTROLE[[#This Row],[Entre - Estações]])</f>
        <v>-</v>
      </c>
      <c r="AN275" s="105" t="str">
        <f>IF(BS_CONTROLE[[#This Row],[SB]]=0, "-", BS_CONTROLE[[#This Row],[SB]])</f>
        <v>-</v>
      </c>
      <c r="AO275" s="105" t="str">
        <f>IF(BS_CONTROLE[[#This Row],[SUB]]=0, "-", BS_CONTROLE[[#This Row],[SUB]])</f>
        <v>-</v>
      </c>
      <c r="AP275" s="105">
        <f>BS_CONTROLE[[#This Row],[KM - Inicio]]</f>
        <v>0</v>
      </c>
      <c r="AQ275" s="105">
        <f>BS_CONTROLE[[#This Row],[KM - Inicio]]</f>
        <v>0</v>
      </c>
      <c r="AR275" s="108"/>
      <c r="AS275" s="108"/>
      <c r="AT275" s="108"/>
      <c r="AU275" s="136"/>
      <c r="AV275" s="136"/>
      <c r="AW275" s="14"/>
      <c r="AX275" s="14"/>
      <c r="AY275" s="164" t="str">
        <f>IF(D275="","*",IFERROR(IF(ISODD(COUNT(AS275:AX275)),"ERRO",SUM((AT275-AS275),(AV275-AU275),(AX275-AW275))),"ERRO"))</f>
        <v>*</v>
      </c>
      <c r="AZ275" s="153"/>
      <c r="BA275" s="109"/>
      <c r="BB275" s="10" t="str">
        <f>IFERROR(_xlfn.XLOOKUP(AI275, BS_ATIVIDADE[ATIVIDADE],BS_ATIVIDADE[UNIDADE] ), "*")</f>
        <v>*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5" s="150"/>
      <c r="BG275" s="16"/>
      <c r="BH275" s="17"/>
      <c r="BI275" s="17"/>
      <c r="BJ275" s="17"/>
      <c r="BK275" s="18"/>
      <c r="BL275" s="16"/>
      <c r="BM275" s="130"/>
      <c r="BN275" s="130"/>
      <c r="BO275" s="130"/>
      <c r="BP275" s="18"/>
      <c r="BQ275" s="12" t="str">
        <f>IF(AND(BR275&lt;1,BS275&lt;1),"Produção e Intervalo",IF(BR275&lt;1,"Intervalo",IF(BS275&lt;1,"Produção","Aderente")))</f>
        <v>Aderente</v>
      </c>
      <c r="BR275" s="19" t="str">
        <f>IF(OR(B275="",F275=""),"*",AY275/P275)</f>
        <v>*</v>
      </c>
      <c r="BS275" s="19" t="str">
        <f>IF(OR(B275="",F275=""),"*",BA275/Q275)</f>
        <v>*</v>
      </c>
      <c r="BT275" s="8" t="str">
        <f t="shared" si="5"/>
        <v/>
      </c>
    </row>
    <row r="276" spans="1:72">
      <c r="A276" s="47" t="str">
        <f>D276&amp;B276</f>
        <v/>
      </c>
      <c r="B276" s="102"/>
      <c r="C276" s="135" t="str">
        <f>IF(BS_CONTROLE[[#This Row],[DATA]]="","",WEEKNUM(BS_CONTROLE[[#This Row],[DATA]]))</f>
        <v/>
      </c>
      <c r="D276" s="104"/>
      <c r="E276" s="159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/>
      <c r="AB276" s="103"/>
      <c r="AC276" s="152"/>
      <c r="AD276" s="107"/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4" t="str">
        <f>IF(D276="","*",IFERROR(IF(ISODD(COUNT(AS276:AX276)),"ERRO",SUM((AT276-AS276),(AV276-AU276),(AX276-AW276))),"ERRO"))</f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>IF(AND(BR276&lt;1,BS276&lt;1),"Produção e Intervalo",IF(BR276&lt;1,"Intervalo",IF(BS276&lt;1,"Produção","Aderente")))</f>
        <v>Aderente</v>
      </c>
      <c r="BR276" s="19" t="str">
        <f>IF(OR(B276="",F276=""),"*",AY276/P276)</f>
        <v>*</v>
      </c>
      <c r="BS276" s="19" t="str">
        <f>IF(OR(B276="",F276=""),"*",BA276/Q276)</f>
        <v>*</v>
      </c>
      <c r="BT276" s="8" t="str">
        <f t="shared" si="5"/>
        <v/>
      </c>
    </row>
    <row r="277" spans="1:72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>IF(OR(B277="",F277=""),"*",BA277/Q277)</f>
        <v>*</v>
      </c>
      <c r="BT277" s="8" t="str">
        <f t="shared" si="5"/>
        <v/>
      </c>
    </row>
    <row r="278" spans="1:72">
      <c r="A278" s="47" t="str">
        <f>D278&amp;B278</f>
        <v/>
      </c>
      <c r="B278" s="102"/>
      <c r="C278" s="135" t="str">
        <f>IF(BS_CONTROLE[[#This Row],[DATA]]="","",WEEKNUM(BS_CONTROLE[[#This Row],[DATA]]))</f>
        <v/>
      </c>
      <c r="D278" s="104"/>
      <c r="E278" s="159">
        <v>272</v>
      </c>
      <c r="F278" s="126"/>
      <c r="G278" s="142" t="str">
        <f>IF(D278="","*",VLOOKUP(F278,BS_ATIVIDADE[],3,FALSE))</f>
        <v>*</v>
      </c>
      <c r="H278" s="106"/>
      <c r="I278" s="106"/>
      <c r="J278" s="105"/>
      <c r="K278" s="105"/>
      <c r="L278" s="105"/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127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06"/>
      <c r="P278" s="106"/>
      <c r="Q278" s="105"/>
      <c r="R278" s="10" t="str">
        <f>IFERROR(_xlfn.XLOOKUP(F278, BS_ATIVIDADE[ATIVIDADE],BS_ATIVIDADE[UNIDADE] ), "*")</f>
        <v>*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8" s="105"/>
      <c r="W278" s="151"/>
      <c r="X278" s="104"/>
      <c r="Y278" s="129"/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-</v>
      </c>
      <c r="AJ278" s="9" t="str">
        <f>IF(BS_CONTROLE[[#This Row],[Atividade]]=0, "-", BS_CONTROLE[[#This Row],[Atividade]])</f>
        <v>-</v>
      </c>
      <c r="AK278" s="31">
        <f>BS_CONTROLE[[#This Row],[Local - Partida]]</f>
        <v>0</v>
      </c>
      <c r="AL278" s="31">
        <f>BS_CONTROLE[[#This Row],[Local - Encerramento]]</f>
        <v>0</v>
      </c>
      <c r="AM278" s="105" t="str">
        <f>IF(BS_CONTROLE[[#This Row],[Entre - Estações]]=0, "-", BS_CONTROLE[[#This Row],[Entre - Estações]])</f>
        <v>-</v>
      </c>
      <c r="AN278" s="105" t="str">
        <f>IF(BS_CONTROLE[[#This Row],[SB]]=0, "-", BS_CONTROLE[[#This Row],[SB]])</f>
        <v>-</v>
      </c>
      <c r="AO278" s="105" t="str">
        <f>IF(BS_CONTROLE[[#This Row],[SUB]]=0, "-", BS_CONTROLE[[#This Row],[SUB]])</f>
        <v>-</v>
      </c>
      <c r="AP278" s="105">
        <f>BS_CONTROLE[[#This Row],[KM - Inicio]]</f>
        <v>0</v>
      </c>
      <c r="AQ278" s="105">
        <f>BS_CONTROLE[[#This Row],[KM - Inicio]]</f>
        <v>0</v>
      </c>
      <c r="AR278" s="108"/>
      <c r="AS278" s="108"/>
      <c r="AT278" s="108"/>
      <c r="AU278" s="136"/>
      <c r="AV278" s="136"/>
      <c r="AW278" s="14"/>
      <c r="AX278" s="14"/>
      <c r="AY278" s="164" t="str">
        <f>IF(D278="","*",IFERROR(IF(ISODD(COUNT(AS278:AX278)),"ERRO",SUM((AT278-AS278),(AV278-AU278),(AX278-AW278))),"ERRO"))</f>
        <v>*</v>
      </c>
      <c r="AZ278" s="153"/>
      <c r="BA278" s="109"/>
      <c r="BB278" s="10" t="str">
        <f>IFERROR(_xlfn.XLOOKUP(AI278, BS_ATIVIDADE[ATIVIDADE],BS_ATIVIDADE[UNIDADE] ), "*")</f>
        <v>*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8" s="150"/>
      <c r="BG278" s="16"/>
      <c r="BH278" s="17"/>
      <c r="BI278" s="17"/>
      <c r="BJ278" s="17"/>
      <c r="BK278" s="18"/>
      <c r="BL278" s="16"/>
      <c r="BM278" s="130"/>
      <c r="BN278" s="130"/>
      <c r="BO278" s="130"/>
      <c r="BP278" s="18"/>
      <c r="BQ278" s="12" t="str">
        <f>IF(AND(BR278&lt;1,BS278&lt;1),"Produção e Intervalo",IF(BR278&lt;1,"Intervalo",IF(BS278&lt;1,"Produção","Aderente")))</f>
        <v>Aderente</v>
      </c>
      <c r="BR278" s="19" t="str">
        <f>IF(OR(B278="",F278=""),"*",AY278/P278)</f>
        <v>*</v>
      </c>
      <c r="BS278" s="19" t="str">
        <f>IF(OR(B278="",F278=""),"*",BA278/Q278)</f>
        <v>*</v>
      </c>
      <c r="BT278" s="8" t="str">
        <f t="shared" si="5"/>
        <v/>
      </c>
    </row>
    <row r="279" spans="1:72">
      <c r="A279" s="47" t="str">
        <f>D279&amp;B279</f>
        <v/>
      </c>
      <c r="B279" s="102"/>
      <c r="C279" s="135" t="str">
        <f>IF(BS_CONTROLE[[#This Row],[DATA]]="","",WEEKNUM(BS_CONTROLE[[#This Row],[DATA]]))</f>
        <v/>
      </c>
      <c r="D279" s="104"/>
      <c r="E279" s="159">
        <v>273</v>
      </c>
      <c r="F279" s="126"/>
      <c r="G279" s="142" t="str">
        <f>IF(D279="","*",VLOOKUP(F279,BS_ATIVIDADE[],3,FALSE))</f>
        <v>*</v>
      </c>
      <c r="H279" s="106"/>
      <c r="I279" s="106"/>
      <c r="J279" s="105"/>
      <c r="K279" s="105"/>
      <c r="L279" s="105"/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06"/>
      <c r="P279" s="106"/>
      <c r="Q279" s="105"/>
      <c r="R279" s="10" t="str">
        <f>IFERROR(_xlfn.XLOOKUP(F279, BS_ATIVIDADE[ATIVIDADE],BS_ATIVIDADE[UNIDADE] ), "*")</f>
        <v>*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9" s="105"/>
      <c r="W279" s="151"/>
      <c r="X279" s="104"/>
      <c r="Y279" s="129"/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-</v>
      </c>
      <c r="AJ279" s="9" t="str">
        <f>IF(BS_CONTROLE[[#This Row],[Atividade]]=0, "-", BS_CONTROLE[[#This Row],[Atividade]])</f>
        <v>-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-</v>
      </c>
      <c r="AN279" s="105" t="str">
        <f>IF(BS_CONTROLE[[#This Row],[SB]]=0, "-", BS_CONTROLE[[#This Row],[SB]])</f>
        <v>-</v>
      </c>
      <c r="AO279" s="105" t="str">
        <f>IF(BS_CONTROLE[[#This Row],[SUB]]=0, "-", BS_CONTROLE[[#This Row],[SUB]])</f>
        <v>-</v>
      </c>
      <c r="AP279" s="105">
        <f>BS_CONTROLE[[#This Row],[KM - Inicio]]</f>
        <v>0</v>
      </c>
      <c r="AQ279" s="105">
        <f>BS_CONTROLE[[#This Row],[KM - Inicio]]</f>
        <v>0</v>
      </c>
      <c r="AR279" s="108"/>
      <c r="AS279" s="108"/>
      <c r="AT279" s="108"/>
      <c r="AU279" s="136"/>
      <c r="AV279" s="136"/>
      <c r="AW279" s="14"/>
      <c r="AX279" s="14"/>
      <c r="AY279" s="164" t="str">
        <f>IF(D279="","*",IFERROR(IF(ISODD(COUNT(AS279:AX279)),"ERRO",SUM((AT279-AS279),(AV279-AU279),(AX279-AW279))),"ERRO"))</f>
        <v>*</v>
      </c>
      <c r="AZ279" s="153"/>
      <c r="BA279" s="109"/>
      <c r="BB279" s="10" t="str">
        <f>IFERROR(_xlfn.XLOOKUP(AI279, BS_ATIVIDADE[ATIVIDADE],BS_ATIVIDADE[UNIDADE] ), "*")</f>
        <v>*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9" s="150"/>
      <c r="BG279" s="16"/>
      <c r="BH279" s="17"/>
      <c r="BI279" s="17"/>
      <c r="BJ279" s="17"/>
      <c r="BK279" s="18"/>
      <c r="BL279" s="16"/>
      <c r="BM279" s="130"/>
      <c r="BN279" s="130"/>
      <c r="BO279" s="130"/>
      <c r="BP279" s="18"/>
      <c r="BQ279" s="12" t="str">
        <f>IF(AND(BR279&lt;1,BS279&lt;1),"Produção e Intervalo",IF(BR279&lt;1,"Intervalo",IF(BS279&lt;1,"Produção","Aderente")))</f>
        <v>Aderente</v>
      </c>
      <c r="BR279" s="19" t="str">
        <f>IF(OR(B279="",F279=""),"*",AY279/P279)</f>
        <v>*</v>
      </c>
      <c r="BS279" s="19" t="str">
        <f>IF(OR(B279="",F279=""),"*",BA279/Q279)</f>
        <v>*</v>
      </c>
      <c r="BT279" s="8" t="str">
        <f t="shared" si="5"/>
        <v/>
      </c>
    </row>
    <row r="280" spans="1:72">
      <c r="A280" s="47" t="str">
        <f>D280&amp;B280</f>
        <v/>
      </c>
      <c r="B280" s="102"/>
      <c r="C280" s="135" t="str">
        <f>IF(BS_CONTROLE[[#This Row],[DATA]]="","",WEEKNUM(BS_CONTROLE[[#This Row],[DATA]]))</f>
        <v/>
      </c>
      <c r="D280" s="104"/>
      <c r="E280" s="159">
        <v>274</v>
      </c>
      <c r="F280" s="126"/>
      <c r="G280" s="142" t="str">
        <f>IF(D280="","*",VLOOKUP(F280,BS_ATIVIDADE[],3,FALSE))</f>
        <v>*</v>
      </c>
      <c r="H280" s="106"/>
      <c r="I280" s="106"/>
      <c r="J280" s="105"/>
      <c r="K280" s="105"/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06"/>
      <c r="P280" s="106"/>
      <c r="Q280" s="105"/>
      <c r="R280" s="10" t="str">
        <f>IFERROR(_xlfn.XLOOKUP(F280, BS_ATIVIDADE[ATIVIDADE],BS_ATIVIDADE[UNIDADE] ), "*")</f>
        <v>*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0" s="105"/>
      <c r="W280" s="151"/>
      <c r="X280" s="104"/>
      <c r="Y280" s="129"/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-</v>
      </c>
      <c r="AJ280" s="9" t="str">
        <f>IF(BS_CONTROLE[[#This Row],[Atividade]]=0, "-", BS_CONTROLE[[#This Row],[Atividade]])</f>
        <v>-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-</v>
      </c>
      <c r="AN280" s="105" t="str">
        <f>IF(BS_CONTROLE[[#This Row],[SB]]=0, "-", BS_CONTROLE[[#This Row],[SB]])</f>
        <v>-</v>
      </c>
      <c r="AO280" s="105" t="str">
        <f>IF(BS_CONTROLE[[#This Row],[SUB]]=0, "-", BS_CONTROLE[[#This Row],[SUB]])</f>
        <v>-</v>
      </c>
      <c r="AP280" s="105">
        <f>BS_CONTROLE[[#This Row],[KM - Inicio]]</f>
        <v>0</v>
      </c>
      <c r="AQ280" s="105">
        <f>BS_CONTROLE[[#This Row],[KM - Inicio]]</f>
        <v>0</v>
      </c>
      <c r="AR280" s="108"/>
      <c r="AS280" s="108"/>
      <c r="AT280" s="108"/>
      <c r="AU280" s="136"/>
      <c r="AV280" s="136"/>
      <c r="AW280" s="14"/>
      <c r="AX280" s="14"/>
      <c r="AY280" s="164" t="str">
        <f>IF(D280="","*",IFERROR(IF(ISODD(COUNT(AS280:AX280)),"ERRO",SUM((AT280-AS280),(AV280-AU280),(AX280-AW280))),"ERRO"))</f>
        <v>*</v>
      </c>
      <c r="AZ280" s="153"/>
      <c r="BA280" s="109"/>
      <c r="BB280" s="10" t="str">
        <f>IFERROR(_xlfn.XLOOKUP(AI280, BS_ATIVIDADE[ATIVIDADE],BS_ATIVIDADE[UNIDADE] ), "*")</f>
        <v>*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0" s="150"/>
      <c r="BG280" s="16"/>
      <c r="BH280" s="17"/>
      <c r="BI280" s="17"/>
      <c r="BJ280" s="17"/>
      <c r="BK280" s="18"/>
      <c r="BL280" s="16"/>
      <c r="BM280" s="130"/>
      <c r="BN280" s="130"/>
      <c r="BO280" s="130"/>
      <c r="BP280" s="18"/>
      <c r="BQ280" s="12" t="str">
        <f>IF(AND(BR280&lt;1,BS280&lt;1),"Produção e Intervalo",IF(BR280&lt;1,"Intervalo",IF(BS280&lt;1,"Produção","Aderente")))</f>
        <v>Aderente</v>
      </c>
      <c r="BR280" s="19" t="str">
        <f>IF(OR(B280="",F280=""),"*",AY280/P280)</f>
        <v>*</v>
      </c>
      <c r="BS280" s="19" t="str">
        <f>IF(OR(B280="",F280=""),"*",BA280/Q280)</f>
        <v>*</v>
      </c>
      <c r="BT280" s="8" t="str">
        <f t="shared" si="5"/>
        <v/>
      </c>
    </row>
    <row r="281" spans="1:72">
      <c r="A281" s="47" t="str">
        <f>D281&amp;B281</f>
        <v/>
      </c>
      <c r="B281" s="102"/>
      <c r="C281" s="135" t="str">
        <f>IF(BS_CONTROLE[[#This Row],[DATA]]="","",WEEKNUM(BS_CONTROLE[[#This Row],[DATA]]))</f>
        <v/>
      </c>
      <c r="D281" s="104"/>
      <c r="E281" s="159">
        <v>275</v>
      </c>
      <c r="F281" s="126"/>
      <c r="G281" s="142" t="str">
        <f>IF(D281="","*",VLOOKUP(F281,BS_ATIVIDADE[],3,FALSE))</f>
        <v>*</v>
      </c>
      <c r="H281" s="106"/>
      <c r="I281" s="106"/>
      <c r="J281" s="105"/>
      <c r="K281" s="105"/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127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06"/>
      <c r="P281" s="106"/>
      <c r="Q281" s="105"/>
      <c r="R281" s="10" t="str">
        <f>IFERROR(_xlfn.XLOOKUP(F281, BS_ATIVIDADE[ATIVIDADE],BS_ATIVIDADE[UNIDADE] ), "*")</f>
        <v>*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1" s="105"/>
      <c r="W281" s="151"/>
      <c r="X281" s="104"/>
      <c r="Y281" s="129"/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-</v>
      </c>
      <c r="AJ281" s="9" t="str">
        <f>IF(BS_CONTROLE[[#This Row],[Atividade]]=0, "-", BS_CONTROLE[[#This Row],[Atividade]])</f>
        <v>-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-</v>
      </c>
      <c r="AN281" s="105" t="str">
        <f>IF(BS_CONTROLE[[#This Row],[SB]]=0, "-", BS_CONTROLE[[#This Row],[SB]])</f>
        <v>-</v>
      </c>
      <c r="AO281" s="105" t="str">
        <f>IF(BS_CONTROLE[[#This Row],[SUB]]=0, "-", BS_CONTROLE[[#This Row],[SUB]])</f>
        <v>-</v>
      </c>
      <c r="AP281" s="105">
        <f>BS_CONTROLE[[#This Row],[KM - Inicio]]</f>
        <v>0</v>
      </c>
      <c r="AQ281" s="105">
        <f>BS_CONTROLE[[#This Row],[KM - Inicio]]</f>
        <v>0</v>
      </c>
      <c r="AR281" s="108"/>
      <c r="AS281" s="108"/>
      <c r="AT281" s="108"/>
      <c r="AU281" s="136"/>
      <c r="AV281" s="136"/>
      <c r="AW281" s="14"/>
      <c r="AX281" s="14"/>
      <c r="AY281" s="164" t="str">
        <f>IF(D281="","*",IFERROR(IF(ISODD(COUNT(AS281:AX281)),"ERRO",SUM((AT281-AS281),(AV281-AU281),(AX281-AW281))),"ERRO"))</f>
        <v>*</v>
      </c>
      <c r="AZ281" s="153"/>
      <c r="BA281" s="109"/>
      <c r="BB281" s="10" t="str">
        <f>IFERROR(_xlfn.XLOOKUP(AI281, BS_ATIVIDADE[ATIVIDADE],BS_ATIVIDADE[UNIDADE] ), "*")</f>
        <v>*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1" s="150"/>
      <c r="BG281" s="16"/>
      <c r="BH281" s="17"/>
      <c r="BI281" s="17"/>
      <c r="BJ281" s="17"/>
      <c r="BK281" s="18"/>
      <c r="BL281" s="16"/>
      <c r="BM281" s="130"/>
      <c r="BN281" s="130"/>
      <c r="BO281" s="130"/>
      <c r="BP281" s="18"/>
      <c r="BQ281" s="12" t="str">
        <f>IF(AND(BR281&lt;1,BS281&lt;1),"Produção e Intervalo",IF(BR281&lt;1,"Intervalo",IF(BS281&lt;1,"Produção","Aderente")))</f>
        <v>Aderente</v>
      </c>
      <c r="BR281" s="19" t="str">
        <f>IF(OR(B281="",F281=""),"*",AY281/P281)</f>
        <v>*</v>
      </c>
      <c r="BS281" s="19" t="str">
        <f>IF(OR(B281="",F281=""),"*",BA281/Q281)</f>
        <v>*</v>
      </c>
      <c r="BT281" s="8" t="str">
        <f t="shared" si="5"/>
        <v/>
      </c>
    </row>
    <row r="282" spans="1:72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>IF(OR(B282="",F282=""),"*",BA282/Q282)</f>
        <v>*</v>
      </c>
      <c r="BT282" s="8" t="str">
        <f t="shared" si="5"/>
        <v/>
      </c>
    </row>
    <row r="283" spans="1:72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>IF(OR(B283="",F283=""),"*",BA283/Q283)</f>
        <v>*</v>
      </c>
      <c r="BT283" s="8" t="str">
        <f t="shared" si="5"/>
        <v/>
      </c>
    </row>
    <row r="284" spans="1:72">
      <c r="A284" s="47" t="str">
        <f>D284&amp;B284</f>
        <v/>
      </c>
      <c r="B284" s="102"/>
      <c r="C284" s="135" t="str">
        <f>IF(BS_CONTROLE[[#This Row],[DATA]]="","",WEEKNUM(BS_CONTROLE[[#This Row],[DATA]]))</f>
        <v/>
      </c>
      <c r="D284" s="104"/>
      <c r="E284" s="159">
        <v>278</v>
      </c>
      <c r="F284" s="126"/>
      <c r="G284" s="142" t="str">
        <f>IF(D284="","*",VLOOKUP(F284,BS_ATIVIDADE[],3,FALSE))</f>
        <v>*</v>
      </c>
      <c r="H284" s="106"/>
      <c r="I284" s="106"/>
      <c r="J284" s="105"/>
      <c r="K284" s="105"/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06"/>
      <c r="P284" s="106"/>
      <c r="Q284" s="105"/>
      <c r="R284" s="10" t="str">
        <f>IFERROR(_xlfn.XLOOKUP(F284, BS_ATIVIDADE[ATIVIDADE],BS_ATIVIDADE[UNIDADE] ), "*")</f>
        <v>*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4" s="105"/>
      <c r="W284" s="151"/>
      <c r="X284" s="104"/>
      <c r="Y284" s="129"/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-</v>
      </c>
      <c r="AJ284" s="9" t="str">
        <f>IF(BS_CONTROLE[[#This Row],[Atividade]]=0, "-", BS_CONTROLE[[#This Row],[Atividade]])</f>
        <v>-</v>
      </c>
      <c r="AK284" s="31">
        <f>BS_CONTROLE[[#This Row],[Local - Partida]]</f>
        <v>0</v>
      </c>
      <c r="AL284" s="31">
        <f>BS_CONTROLE[[#This Row],[Local - Encerramento]]</f>
        <v>0</v>
      </c>
      <c r="AM284" s="105" t="str">
        <f>IF(BS_CONTROLE[[#This Row],[Entre - Estações]]=0, "-", BS_CONTROLE[[#This Row],[Entre - Estações]])</f>
        <v>-</v>
      </c>
      <c r="AN284" s="105" t="str">
        <f>IF(BS_CONTROLE[[#This Row],[SB]]=0, "-", BS_CONTROLE[[#This Row],[SB]])</f>
        <v>-</v>
      </c>
      <c r="AO284" s="105" t="str">
        <f>IF(BS_CONTROLE[[#This Row],[SUB]]=0, "-", BS_CONTROLE[[#This Row],[SUB]])</f>
        <v>-</v>
      </c>
      <c r="AP284" s="105">
        <f>BS_CONTROLE[[#This Row],[KM - Inicio]]</f>
        <v>0</v>
      </c>
      <c r="AQ284" s="105">
        <f>BS_CONTROLE[[#This Row],[KM - Inicio]]</f>
        <v>0</v>
      </c>
      <c r="AR284" s="108"/>
      <c r="AS284" s="108"/>
      <c r="AT284" s="108"/>
      <c r="AU284" s="136"/>
      <c r="AV284" s="136"/>
      <c r="AW284" s="14"/>
      <c r="AX284" s="14"/>
      <c r="AY284" s="164" t="str">
        <f>IF(D284="","*",IFERROR(IF(ISODD(COUNT(AS284:AX284)),"ERRO",SUM((AT284-AS284),(AV284-AU284),(AX284-AW284))),"ERRO"))</f>
        <v>*</v>
      </c>
      <c r="AZ284" s="153"/>
      <c r="BA284" s="109"/>
      <c r="BB284" s="10" t="str">
        <f>IFERROR(_xlfn.XLOOKUP(AI284, BS_ATIVIDADE[ATIVIDADE],BS_ATIVIDADE[UNIDADE] ), "*")</f>
        <v>*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4" s="150"/>
      <c r="BG284" s="16"/>
      <c r="BH284" s="17"/>
      <c r="BI284" s="17"/>
      <c r="BJ284" s="17"/>
      <c r="BK284" s="18"/>
      <c r="BL284" s="16"/>
      <c r="BM284" s="130"/>
      <c r="BN284" s="130"/>
      <c r="BO284" s="130"/>
      <c r="BP284" s="18"/>
      <c r="BQ284" s="12" t="str">
        <f>IF(AND(BR284&lt;1,BS284&lt;1),"Produção e Intervalo",IF(BR284&lt;1,"Intervalo",IF(BS284&lt;1,"Produção","Aderente")))</f>
        <v>Aderente</v>
      </c>
      <c r="BR284" s="19" t="str">
        <f>IF(OR(B284="",F284=""),"*",AY284/P284)</f>
        <v>*</v>
      </c>
      <c r="BS284" s="19" t="str">
        <f>IF(OR(B284="",F284=""),"*",BA284/Q284)</f>
        <v>*</v>
      </c>
      <c r="BT284" s="8" t="str">
        <f t="shared" si="5"/>
        <v/>
      </c>
    </row>
    <row r="285" spans="1:72">
      <c r="A285" s="47" t="str">
        <f>D285&amp;B285</f>
        <v/>
      </c>
      <c r="B285" s="102"/>
      <c r="C285" s="135" t="str">
        <f>IF(BS_CONTROLE[[#This Row],[DATA]]="","",WEEKNUM(BS_CONTROLE[[#This Row],[DATA]]))</f>
        <v/>
      </c>
      <c r="D285" s="104"/>
      <c r="E285" s="159">
        <v>279</v>
      </c>
      <c r="F285" s="126"/>
      <c r="G285" s="142" t="str">
        <f>IF(D285="","*",VLOOKUP(F285,BS_ATIVIDADE[],3,FALSE))</f>
        <v>*</v>
      </c>
      <c r="H285" s="106"/>
      <c r="I285" s="106"/>
      <c r="J285" s="105"/>
      <c r="K285" s="105"/>
      <c r="L285" s="105"/>
      <c r="M285" s="127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127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06"/>
      <c r="P285" s="106"/>
      <c r="Q285" s="105"/>
      <c r="R285" s="10" t="str">
        <f>IFERROR(_xlfn.XLOOKUP(F285, BS_ATIVIDADE[ATIVIDADE],BS_ATIVIDADE[UNIDADE] ), "*")</f>
        <v>*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5" s="105"/>
      <c r="W285" s="151"/>
      <c r="X285" s="104"/>
      <c r="Y285" s="129"/>
      <c r="Z285" s="104"/>
      <c r="AA285" s="105"/>
      <c r="AB285" s="103"/>
      <c r="AC285" s="152"/>
      <c r="AD285" s="107"/>
      <c r="AE285" s="105"/>
      <c r="AF285" s="105"/>
      <c r="AG285" s="105"/>
      <c r="AH285" s="15"/>
      <c r="AI285" s="126" t="str">
        <f>IF(BS_CONTROLE[[#This Row],[Atividade]]=0, "-", BS_CONTROLE[[#This Row],[Atividade]])</f>
        <v>-</v>
      </c>
      <c r="AJ285" s="9" t="str">
        <f>IF(BS_CONTROLE[[#This Row],[Atividade]]=0, "-", BS_CONTROLE[[#This Row],[Atividade]])</f>
        <v>-</v>
      </c>
      <c r="AK285" s="31">
        <f>BS_CONTROLE[[#This Row],[Local - Partida]]</f>
        <v>0</v>
      </c>
      <c r="AL285" s="31">
        <f>BS_CONTROLE[[#This Row],[Local - Encerramento]]</f>
        <v>0</v>
      </c>
      <c r="AM285" s="105" t="str">
        <f>IF(BS_CONTROLE[[#This Row],[Entre - Estações]]=0, "-", BS_CONTROLE[[#This Row],[Entre - Estações]])</f>
        <v>-</v>
      </c>
      <c r="AN285" s="105" t="str">
        <f>IF(BS_CONTROLE[[#This Row],[SB]]=0, "-", BS_CONTROLE[[#This Row],[SB]])</f>
        <v>-</v>
      </c>
      <c r="AO285" s="105" t="str">
        <f>IF(BS_CONTROLE[[#This Row],[SUB]]=0, "-", BS_CONTROLE[[#This Row],[SUB]])</f>
        <v>-</v>
      </c>
      <c r="AP285" s="105">
        <f>BS_CONTROLE[[#This Row],[KM - Inicio]]</f>
        <v>0</v>
      </c>
      <c r="AQ285" s="105">
        <f>BS_CONTROLE[[#This Row],[KM - Inicio]]</f>
        <v>0</v>
      </c>
      <c r="AR285" s="108"/>
      <c r="AS285" s="108"/>
      <c r="AT285" s="108"/>
      <c r="AU285" s="136"/>
      <c r="AV285" s="136"/>
      <c r="AW285" s="14"/>
      <c r="AX285" s="14"/>
      <c r="AY285" s="164" t="str">
        <f>IF(D285="","*",IFERROR(IF(ISODD(COUNT(AS285:AX285)),"ERRO",SUM((AT285-AS285),(AV285-AU285),(AX285-AW285))),"ERRO"))</f>
        <v>*</v>
      </c>
      <c r="AZ285" s="153"/>
      <c r="BA285" s="109"/>
      <c r="BB285" s="10" t="str">
        <f>IFERROR(_xlfn.XLOOKUP(AI285, BS_ATIVIDADE[ATIVIDADE],BS_ATIVIDADE[UNIDADE] ), "*")</f>
        <v>*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>IF(AND(BR285&lt;1,BS285&lt;1),"Produção e Intervalo",IF(BR285&lt;1,"Intervalo",IF(BS285&lt;1,"Produção","Aderente")))</f>
        <v>Aderente</v>
      </c>
      <c r="BR285" s="19" t="str">
        <f>IF(OR(B285="",F285=""),"*",AY285/P285)</f>
        <v>*</v>
      </c>
      <c r="BS285" s="19" t="str">
        <f>IF(OR(B285="",F285=""),"*",BA285/Q285)</f>
        <v>*</v>
      </c>
      <c r="BT285" s="8" t="str">
        <f t="shared" si="5"/>
        <v/>
      </c>
    </row>
    <row r="286" spans="1:72">
      <c r="A286" s="47" t="str">
        <f>D286&amp;B286</f>
        <v/>
      </c>
      <c r="B286" s="102"/>
      <c r="C286" s="135" t="str">
        <f>IF(BS_CONTROLE[[#This Row],[DATA]]="","",WEEKNUM(BS_CONTROLE[[#This Row],[DATA]]))</f>
        <v/>
      </c>
      <c r="D286" s="104"/>
      <c r="E286" s="159">
        <v>280</v>
      </c>
      <c r="F286" s="126"/>
      <c r="G286" s="142" t="str">
        <f>IF(D286="","*",VLOOKUP(F286,BS_ATIVIDADE[],3,FALSE))</f>
        <v>*</v>
      </c>
      <c r="H286" s="106"/>
      <c r="I286" s="106"/>
      <c r="J286" s="105"/>
      <c r="K286" s="105"/>
      <c r="L286" s="105"/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06"/>
      <c r="P286" s="106"/>
      <c r="Q286" s="105"/>
      <c r="R286" s="10" t="str">
        <f>IFERROR(_xlfn.XLOOKUP(F286, BS_ATIVIDADE[ATIVIDADE],BS_ATIVIDADE[UNIDADE] ), "*")</f>
        <v>*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6" s="105"/>
      <c r="W286" s="151"/>
      <c r="X286" s="104"/>
      <c r="Y286" s="129"/>
      <c r="Z286" s="104"/>
      <c r="AA286" s="105"/>
      <c r="AB286" s="103"/>
      <c r="AC286" s="152"/>
      <c r="AD286" s="107"/>
      <c r="AE286" s="105"/>
      <c r="AF286" s="105"/>
      <c r="AG286" s="105"/>
      <c r="AH286" s="15"/>
      <c r="AI286" s="126" t="str">
        <f>IF(BS_CONTROLE[[#This Row],[Atividade]]=0, "-", BS_CONTROLE[[#This Row],[Atividade]])</f>
        <v>-</v>
      </c>
      <c r="AJ286" s="9" t="str">
        <f>IF(BS_CONTROLE[[#This Row],[Atividade]]=0, "-", BS_CONTROLE[[#This Row],[Atividade]])</f>
        <v>-</v>
      </c>
      <c r="AK286" s="31">
        <f>BS_CONTROLE[[#This Row],[Local - Partida]]</f>
        <v>0</v>
      </c>
      <c r="AL286" s="31">
        <f>BS_CONTROLE[[#This Row],[Local - Encerramento]]</f>
        <v>0</v>
      </c>
      <c r="AM286" s="105" t="str">
        <f>IF(BS_CONTROLE[[#This Row],[Entre - Estações]]=0, "-", BS_CONTROLE[[#This Row],[Entre - Estações]])</f>
        <v>-</v>
      </c>
      <c r="AN286" s="105" t="str">
        <f>IF(BS_CONTROLE[[#This Row],[SB]]=0, "-", BS_CONTROLE[[#This Row],[SB]])</f>
        <v>-</v>
      </c>
      <c r="AO286" s="105" t="str">
        <f>IF(BS_CONTROLE[[#This Row],[SUB]]=0, "-", BS_CONTROLE[[#This Row],[SUB]])</f>
        <v>-</v>
      </c>
      <c r="AP286" s="105">
        <f>BS_CONTROLE[[#This Row],[KM - Inicio]]</f>
        <v>0</v>
      </c>
      <c r="AQ286" s="105">
        <f>BS_CONTROLE[[#This Row],[KM - Inicio]]</f>
        <v>0</v>
      </c>
      <c r="AR286" s="108"/>
      <c r="AS286" s="108"/>
      <c r="AT286" s="108"/>
      <c r="AU286" s="136"/>
      <c r="AV286" s="136"/>
      <c r="AW286" s="14"/>
      <c r="AX286" s="14"/>
      <c r="AY286" s="164" t="str">
        <f>IF(D286="","*",IFERROR(IF(ISODD(COUNT(AS286:AX286)),"ERRO",SUM((AT286-AS286),(AV286-AU286),(AX286-AW286))),"ERRO"))</f>
        <v>*</v>
      </c>
      <c r="AZ286" s="153"/>
      <c r="BA286" s="109"/>
      <c r="BB286" s="10" t="str">
        <f>IFERROR(_xlfn.XLOOKUP(AI286, BS_ATIVIDADE[ATIVIDADE],BS_ATIVIDADE[UNIDADE] ), "*")</f>
        <v>*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6" s="150"/>
      <c r="BG286" s="16"/>
      <c r="BH286" s="17"/>
      <c r="BI286" s="17"/>
      <c r="BJ286" s="17"/>
      <c r="BK286" s="18"/>
      <c r="BL286" s="16"/>
      <c r="BM286" s="130"/>
      <c r="BN286" s="130"/>
      <c r="BO286" s="130"/>
      <c r="BP286" s="18"/>
      <c r="BQ286" s="12" t="str">
        <f>IF(AND(BR286&lt;1,BS286&lt;1),"Produção e Intervalo",IF(BR286&lt;1,"Intervalo",IF(BS286&lt;1,"Produção","Aderente")))</f>
        <v>Aderente</v>
      </c>
      <c r="BR286" s="19" t="str">
        <f>IF(OR(B286="",F286=""),"*",AY286/P286)</f>
        <v>*</v>
      </c>
      <c r="BS286" s="19" t="str">
        <f>IF(OR(B286="",F286=""),"*",BA286/Q286)</f>
        <v>*</v>
      </c>
      <c r="BT286" s="8" t="str">
        <f t="shared" si="5"/>
        <v/>
      </c>
    </row>
    <row r="287" spans="1:72">
      <c r="A287" s="47" t="str">
        <f>D287&amp;B287</f>
        <v/>
      </c>
      <c r="B287" s="102"/>
      <c r="C287" s="135" t="str">
        <f>IF(BS_CONTROLE[[#This Row],[DATA]]="","",WEEKNUM(BS_CONTROLE[[#This Row],[DATA]]))</f>
        <v/>
      </c>
      <c r="D287" s="104"/>
      <c r="E287" s="159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4" t="str">
        <f>IF(D287="","*",IFERROR(IF(ISODD(COUNT(AS287:AX287)),"ERRO",SUM((AT287-AS287),(AV287-AU287),(AX287-AW287))),"ERRO"))</f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>IF(AND(BR287&lt;1,BS287&lt;1),"Produção e Intervalo",IF(BR287&lt;1,"Intervalo",IF(BS287&lt;1,"Produção","Aderente")))</f>
        <v>Aderente</v>
      </c>
      <c r="BR287" s="19" t="str">
        <f>IF(OR(B287="",F287=""),"*",AY287/P287)</f>
        <v>*</v>
      </c>
      <c r="BS287" s="19" t="str">
        <f>IF(OR(B287="",F287=""),"*",BA287/Q287)</f>
        <v>*</v>
      </c>
      <c r="BT287" s="8" t="str">
        <f t="shared" si="5"/>
        <v/>
      </c>
    </row>
    <row r="288" spans="1:72">
      <c r="A288" s="47" t="str">
        <f>D288&amp;B288</f>
        <v/>
      </c>
      <c r="B288" s="102"/>
      <c r="C288" s="135" t="str">
        <f>IF(BS_CONTROLE[[#This Row],[DATA]]="","",WEEKNUM(BS_CONTROLE[[#This Row],[DATA]]))</f>
        <v/>
      </c>
      <c r="D288" s="104"/>
      <c r="E288" s="159">
        <v>282</v>
      </c>
      <c r="F288" s="126"/>
      <c r="G288" s="142" t="str">
        <f>IF(D288="","*",VLOOKUP(F288,BS_ATIVIDADE[],3,FALSE))</f>
        <v>*</v>
      </c>
      <c r="H288" s="106"/>
      <c r="I288" s="106"/>
      <c r="J288" s="105"/>
      <c r="K288" s="105"/>
      <c r="L288" s="105"/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06"/>
      <c r="P288" s="106"/>
      <c r="Q288" s="105"/>
      <c r="R288" s="10" t="str">
        <f>IFERROR(_xlfn.XLOOKUP(F288, BS_ATIVIDADE[ATIVIDADE],BS_ATIVIDADE[UNIDADE] ), "*")</f>
        <v>*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8" s="105"/>
      <c r="W288" s="151"/>
      <c r="X288" s="104"/>
      <c r="Y288" s="129"/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-</v>
      </c>
      <c r="AJ288" s="9" t="str">
        <f>IF(BS_CONTROLE[[#This Row],[Atividade]]=0, "-", BS_CONTROLE[[#This Row],[Atividade]])</f>
        <v>-</v>
      </c>
      <c r="AK288" s="31">
        <f>BS_CONTROLE[[#This Row],[Local - Partida]]</f>
        <v>0</v>
      </c>
      <c r="AL288" s="31">
        <f>BS_CONTROLE[[#This Row],[Local - Encerramento]]</f>
        <v>0</v>
      </c>
      <c r="AM288" s="105" t="str">
        <f>IF(BS_CONTROLE[[#This Row],[Entre - Estações]]=0, "-", BS_CONTROLE[[#This Row],[Entre - Estações]])</f>
        <v>-</v>
      </c>
      <c r="AN288" s="105" t="str">
        <f>IF(BS_CONTROLE[[#This Row],[SB]]=0, "-", BS_CONTROLE[[#This Row],[SB]])</f>
        <v>-</v>
      </c>
      <c r="AO288" s="105" t="str">
        <f>IF(BS_CONTROLE[[#This Row],[SUB]]=0, "-", BS_CONTROLE[[#This Row],[SUB]])</f>
        <v>-</v>
      </c>
      <c r="AP288" s="105">
        <f>BS_CONTROLE[[#This Row],[KM - Inicio]]</f>
        <v>0</v>
      </c>
      <c r="AQ288" s="105">
        <f>BS_CONTROLE[[#This Row],[KM - Inicio]]</f>
        <v>0</v>
      </c>
      <c r="AR288" s="108"/>
      <c r="AS288" s="108"/>
      <c r="AT288" s="108"/>
      <c r="AU288" s="136"/>
      <c r="AV288" s="136"/>
      <c r="AW288" s="14"/>
      <c r="AX288" s="14"/>
      <c r="AY288" s="164" t="str">
        <f>IF(D288="","*",IFERROR(IF(ISODD(COUNT(AS288:AX288)),"ERRO",SUM((AT288-AS288),(AV288-AU288),(AX288-AW288))),"ERRO"))</f>
        <v>*</v>
      </c>
      <c r="AZ288" s="153"/>
      <c r="BA288" s="109"/>
      <c r="BB288" s="10" t="str">
        <f>IFERROR(_xlfn.XLOOKUP(AI288, BS_ATIVIDADE[ATIVIDADE],BS_ATIVIDADE[UNIDADE] ), "*")</f>
        <v>*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8" s="150"/>
      <c r="BG288" s="16"/>
      <c r="BH288" s="17"/>
      <c r="BI288" s="17"/>
      <c r="BJ288" s="17"/>
      <c r="BK288" s="18"/>
      <c r="BL288" s="16"/>
      <c r="BM288" s="130"/>
      <c r="BN288" s="130"/>
      <c r="BO288" s="130"/>
      <c r="BP288" s="18"/>
      <c r="BQ288" s="12" t="str">
        <f>IF(AND(BR288&lt;1,BS288&lt;1),"Produção e Intervalo",IF(BR288&lt;1,"Intervalo",IF(BS288&lt;1,"Produção","Aderente")))</f>
        <v>Aderente</v>
      </c>
      <c r="BR288" s="19" t="str">
        <f>IF(OR(B288="",F288=""),"*",AY288/P288)</f>
        <v>*</v>
      </c>
      <c r="BS288" s="19" t="str">
        <f>IF(OR(B288="",F288=""),"*",BA288/Q288)</f>
        <v>*</v>
      </c>
      <c r="BT288" s="8" t="str">
        <f t="shared" si="5"/>
        <v/>
      </c>
    </row>
    <row r="289" spans="1:72">
      <c r="A289" s="47" t="str">
        <f>D289&amp;B289</f>
        <v/>
      </c>
      <c r="B289" s="102"/>
      <c r="C289" s="135" t="str">
        <f>IF(BS_CONTROLE[[#This Row],[DATA]]="","",WEEKNUM(BS_CONTROLE[[#This Row],[DATA]]))</f>
        <v/>
      </c>
      <c r="D289" s="104"/>
      <c r="E289" s="159">
        <v>283</v>
      </c>
      <c r="F289" s="126"/>
      <c r="G289" s="142" t="str">
        <f>IF(D289="","*",VLOOKUP(F289,BS_ATIVIDADE[],3,FALSE))</f>
        <v>*</v>
      </c>
      <c r="H289" s="106"/>
      <c r="I289" s="106"/>
      <c r="J289" s="105"/>
      <c r="K289" s="105"/>
      <c r="L289" s="105"/>
      <c r="M289" s="127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127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06"/>
      <c r="P289" s="106"/>
      <c r="Q289" s="105"/>
      <c r="R289" s="10" t="str">
        <f>IFERROR(_xlfn.XLOOKUP(F289, BS_ATIVIDADE[ATIVIDADE],BS_ATIVIDADE[UNIDADE] ), "*")</f>
        <v>*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9" s="105"/>
      <c r="W289" s="151"/>
      <c r="X289" s="104"/>
      <c r="Y289" s="129"/>
      <c r="Z289" s="104"/>
      <c r="AA289" s="105"/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-</v>
      </c>
      <c r="AJ289" s="9" t="str">
        <f>IF(BS_CONTROLE[[#This Row],[Atividade]]=0, "-", BS_CONTROLE[[#This Row],[Atividade]])</f>
        <v>-</v>
      </c>
      <c r="AK289" s="31">
        <f>BS_CONTROLE[[#This Row],[Local - Partida]]</f>
        <v>0</v>
      </c>
      <c r="AL289" s="31">
        <f>BS_CONTROLE[[#This Row],[Local - Encerramento]]</f>
        <v>0</v>
      </c>
      <c r="AM289" s="105" t="str">
        <f>IF(BS_CONTROLE[[#This Row],[Entre - Estações]]=0, "-", BS_CONTROLE[[#This Row],[Entre - Estações]])</f>
        <v>-</v>
      </c>
      <c r="AN289" s="105" t="str">
        <f>IF(BS_CONTROLE[[#This Row],[SB]]=0, "-", BS_CONTROLE[[#This Row],[SB]])</f>
        <v>-</v>
      </c>
      <c r="AO289" s="105" t="str">
        <f>IF(BS_CONTROLE[[#This Row],[SUB]]=0, "-", BS_CONTROLE[[#This Row],[SUB]])</f>
        <v>-</v>
      </c>
      <c r="AP289" s="105">
        <f>BS_CONTROLE[[#This Row],[KM - Inicio]]</f>
        <v>0</v>
      </c>
      <c r="AQ289" s="105">
        <f>BS_CONTROLE[[#This Row],[KM - Inicio]]</f>
        <v>0</v>
      </c>
      <c r="AR289" s="108"/>
      <c r="AS289" s="108"/>
      <c r="AT289" s="108"/>
      <c r="AU289" s="136"/>
      <c r="AV289" s="136"/>
      <c r="AW289" s="14"/>
      <c r="AX289" s="14"/>
      <c r="AY289" s="164" t="str">
        <f>IF(D289="","*",IFERROR(IF(ISODD(COUNT(AS289:AX289)),"ERRO",SUM((AT289-AS289),(AV289-AU289),(AX289-AW289))),"ERRO"))</f>
        <v>*</v>
      </c>
      <c r="AZ289" s="153"/>
      <c r="BA289" s="109"/>
      <c r="BB289" s="10" t="str">
        <f>IFERROR(_xlfn.XLOOKUP(AI289, BS_ATIVIDADE[ATIVIDADE],BS_ATIVIDADE[UNIDADE] ), "*")</f>
        <v>*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9" s="150"/>
      <c r="BG289" s="16"/>
      <c r="BH289" s="17"/>
      <c r="BI289" s="17"/>
      <c r="BJ289" s="17"/>
      <c r="BK289" s="18"/>
      <c r="BL289" s="16"/>
      <c r="BM289" s="130"/>
      <c r="BN289" s="130"/>
      <c r="BO289" s="130"/>
      <c r="BP289" s="18"/>
      <c r="BQ289" s="12" t="str">
        <f>IF(AND(BR289&lt;1,BS289&lt;1),"Produção e Intervalo",IF(BR289&lt;1,"Intervalo",IF(BS289&lt;1,"Produção","Aderente")))</f>
        <v>Aderente</v>
      </c>
      <c r="BR289" s="19" t="str">
        <f>IF(OR(B289="",F289=""),"*",AY289/P289)</f>
        <v>*</v>
      </c>
      <c r="BS289" s="19" t="str">
        <f>IF(OR(B289="",F289=""),"*",BA289/Q289)</f>
        <v>*</v>
      </c>
      <c r="BT289" s="8" t="str">
        <f t="shared" si="5"/>
        <v/>
      </c>
    </row>
    <row r="290" spans="1:72">
      <c r="A290" s="47" t="str">
        <f>D290&amp;B290</f>
        <v/>
      </c>
      <c r="B290" s="102"/>
      <c r="C290" s="135" t="str">
        <f>IF(BS_CONTROLE[[#This Row],[DATA]]="","",WEEKNUM(BS_CONTROLE[[#This Row],[DATA]]))</f>
        <v/>
      </c>
      <c r="D290" s="104"/>
      <c r="E290" s="159">
        <v>284</v>
      </c>
      <c r="F290" s="126"/>
      <c r="G290" s="142" t="str">
        <f>IF(D290="","*",VLOOKUP(F290,BS_ATIVIDADE[],3,FALSE))</f>
        <v>*</v>
      </c>
      <c r="H290" s="106"/>
      <c r="I290" s="106"/>
      <c r="J290" s="105"/>
      <c r="K290" s="105"/>
      <c r="L290" s="105"/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127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06"/>
      <c r="P290" s="106"/>
      <c r="Q290" s="105"/>
      <c r="R290" s="10" t="str">
        <f>IFERROR(_xlfn.XLOOKUP(F290, BS_ATIVIDADE[ATIVIDADE],BS_ATIVIDADE[UNIDADE] ), "*")</f>
        <v>*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0" s="105"/>
      <c r="W290" s="151"/>
      <c r="X290" s="104"/>
      <c r="Y290" s="129"/>
      <c r="Z290" s="104"/>
      <c r="AA290" s="105"/>
      <c r="AB290" s="103"/>
      <c r="AC290" s="152"/>
      <c r="AD290" s="107"/>
      <c r="AE290" s="105"/>
      <c r="AF290" s="105"/>
      <c r="AG290" s="105"/>
      <c r="AH290" s="15"/>
      <c r="AI290" s="126" t="str">
        <f>IF(BS_CONTROLE[[#This Row],[Atividade]]=0, "-", BS_CONTROLE[[#This Row],[Atividade]])</f>
        <v>-</v>
      </c>
      <c r="AJ290" s="9" t="str">
        <f>IF(BS_CONTROLE[[#This Row],[Atividade]]=0, "-", BS_CONTROLE[[#This Row],[Atividade]])</f>
        <v>-</v>
      </c>
      <c r="AK290" s="31">
        <f>BS_CONTROLE[[#This Row],[Local - Partida]]</f>
        <v>0</v>
      </c>
      <c r="AL290" s="31">
        <f>BS_CONTROLE[[#This Row],[Local - Encerramento]]</f>
        <v>0</v>
      </c>
      <c r="AM290" s="105" t="str">
        <f>IF(BS_CONTROLE[[#This Row],[Entre - Estações]]=0, "-", BS_CONTROLE[[#This Row],[Entre - Estações]])</f>
        <v>-</v>
      </c>
      <c r="AN290" s="105" t="str">
        <f>IF(BS_CONTROLE[[#This Row],[SB]]=0, "-", BS_CONTROLE[[#This Row],[SB]])</f>
        <v>-</v>
      </c>
      <c r="AO290" s="105" t="str">
        <f>IF(BS_CONTROLE[[#This Row],[SUB]]=0, "-", BS_CONTROLE[[#This Row],[SUB]])</f>
        <v>-</v>
      </c>
      <c r="AP290" s="105">
        <f>BS_CONTROLE[[#This Row],[KM - Inicio]]</f>
        <v>0</v>
      </c>
      <c r="AQ290" s="105">
        <f>BS_CONTROLE[[#This Row],[KM - Inicio]]</f>
        <v>0</v>
      </c>
      <c r="AR290" s="108"/>
      <c r="AS290" s="108"/>
      <c r="AT290" s="108"/>
      <c r="AU290" s="136"/>
      <c r="AV290" s="136"/>
      <c r="AW290" s="14"/>
      <c r="AX290" s="14"/>
      <c r="AY290" s="164" t="str">
        <f>IF(D290="","*",IFERROR(IF(ISODD(COUNT(AS290:AX290)),"ERRO",SUM((AT290-AS290),(AV290-AU290),(AX290-AW290))),"ERRO"))</f>
        <v>*</v>
      </c>
      <c r="AZ290" s="153"/>
      <c r="BA290" s="109"/>
      <c r="BB290" s="10" t="str">
        <f>IFERROR(_xlfn.XLOOKUP(AI290, BS_ATIVIDADE[ATIVIDADE],BS_ATIVIDADE[UNIDADE] ), "*")</f>
        <v>*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0" s="150"/>
      <c r="BG290" s="16"/>
      <c r="BH290" s="17"/>
      <c r="BI290" s="17"/>
      <c r="BJ290" s="17"/>
      <c r="BK290" s="18"/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Aderente</v>
      </c>
      <c r="BR290" s="19" t="str">
        <f>IF(OR(B290="",F290=""),"*",AY290/P290)</f>
        <v>*</v>
      </c>
      <c r="BS290" s="19" t="str">
        <f>IF(OR(B290="",F290=""),"*",BA290/Q290)</f>
        <v>*</v>
      </c>
      <c r="BT290" s="8" t="str">
        <f t="shared" si="5"/>
        <v/>
      </c>
    </row>
    <row r="291" spans="1:72">
      <c r="A291" s="47" t="str">
        <f>D291&amp;B291</f>
        <v/>
      </c>
      <c r="B291" s="102"/>
      <c r="C291" s="135" t="str">
        <f>IF(BS_CONTROLE[[#This Row],[DATA]]="","",WEEKNUM(BS_CONTROLE[[#This Row],[DATA]]))</f>
        <v/>
      </c>
      <c r="D291" s="104"/>
      <c r="E291" s="159">
        <v>285</v>
      </c>
      <c r="F291" s="126"/>
      <c r="G291" s="142" t="str">
        <f>IF(D291="","*",VLOOKUP(F291,BS_ATIVIDADE[],3,FALSE))</f>
        <v>*</v>
      </c>
      <c r="H291" s="106"/>
      <c r="I291" s="106"/>
      <c r="J291" s="105"/>
      <c r="K291" s="105"/>
      <c r="L291" s="105"/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127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06"/>
      <c r="P291" s="106"/>
      <c r="Q291" s="105"/>
      <c r="R291" s="10" t="str">
        <f>IFERROR(_xlfn.XLOOKUP(F291, BS_ATIVIDADE[ATIVIDADE],BS_ATIVIDADE[UNIDADE] ), "*")</f>
        <v>*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1" s="105"/>
      <c r="W291" s="151"/>
      <c r="X291" s="104"/>
      <c r="Y291" s="129"/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-</v>
      </c>
      <c r="AJ291" s="9" t="str">
        <f>IF(BS_CONTROLE[[#This Row],[Atividade]]=0, "-", BS_CONTROLE[[#This Row],[Atividade]])</f>
        <v>-</v>
      </c>
      <c r="AK291" s="31">
        <f>BS_CONTROLE[[#This Row],[Local - Partida]]</f>
        <v>0</v>
      </c>
      <c r="AL291" s="31">
        <f>BS_CONTROLE[[#This Row],[Local - Encerramento]]</f>
        <v>0</v>
      </c>
      <c r="AM291" s="105" t="str">
        <f>IF(BS_CONTROLE[[#This Row],[Entre - Estações]]=0, "-", BS_CONTROLE[[#This Row],[Entre - Estações]])</f>
        <v>-</v>
      </c>
      <c r="AN291" s="105" t="str">
        <f>IF(BS_CONTROLE[[#This Row],[SB]]=0, "-", BS_CONTROLE[[#This Row],[SB]])</f>
        <v>-</v>
      </c>
      <c r="AO291" s="105" t="str">
        <f>IF(BS_CONTROLE[[#This Row],[SUB]]=0, "-", BS_CONTROLE[[#This Row],[SUB]])</f>
        <v>-</v>
      </c>
      <c r="AP291" s="105">
        <f>BS_CONTROLE[[#This Row],[KM - Inicio]]</f>
        <v>0</v>
      </c>
      <c r="AQ291" s="105">
        <f>BS_CONTROLE[[#This Row],[KM - Inicio]]</f>
        <v>0</v>
      </c>
      <c r="AR291" s="108"/>
      <c r="AS291" s="108"/>
      <c r="AT291" s="108"/>
      <c r="AU291" s="136"/>
      <c r="AV291" s="136"/>
      <c r="AW291" s="14"/>
      <c r="AX291" s="14"/>
      <c r="AY291" s="164" t="str">
        <f>IF(D291="","*",IFERROR(IF(ISODD(COUNT(AS291:AX291)),"ERRO",SUM((AT291-AS291),(AV291-AU291),(AX291-AW291))),"ERRO"))</f>
        <v>*</v>
      </c>
      <c r="AZ291" s="153"/>
      <c r="BA291" s="109"/>
      <c r="BB291" s="10" t="str">
        <f>IFERROR(_xlfn.XLOOKUP(AI291, BS_ATIVIDADE[ATIVIDADE],BS_ATIVIDADE[UNIDADE] ), "*")</f>
        <v>*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1" s="150"/>
      <c r="BG291" s="16"/>
      <c r="BH291" s="17"/>
      <c r="BI291" s="17"/>
      <c r="BJ291" s="17"/>
      <c r="BK291" s="18"/>
      <c r="BL291" s="16"/>
      <c r="BM291" s="130"/>
      <c r="BN291" s="130"/>
      <c r="BO291" s="130"/>
      <c r="BP291" s="18"/>
      <c r="BQ291" s="12" t="str">
        <f>IF(AND(BR291&lt;1,BS291&lt;1),"Produção e Intervalo",IF(BR291&lt;1,"Intervalo",IF(BS291&lt;1,"Produção","Aderente")))</f>
        <v>Aderente</v>
      </c>
      <c r="BR291" s="19" t="str">
        <f>IF(OR(B291="",F291=""),"*",AY291/P291)</f>
        <v>*</v>
      </c>
      <c r="BS291" s="19" t="str">
        <f>IF(OR(B291="",F291=""),"*",BA291/Q291)</f>
        <v>*</v>
      </c>
      <c r="BT291" s="8" t="str">
        <f t="shared" si="5"/>
        <v/>
      </c>
    </row>
    <row r="292" spans="1:72">
      <c r="A292" s="47" t="str">
        <f>D292&amp;B292</f>
        <v/>
      </c>
      <c r="B292" s="102"/>
      <c r="C292" s="135" t="str">
        <f>IF(BS_CONTROLE[[#This Row],[DATA]]="","",WEEKNUM(BS_CONTROLE[[#This Row],[DATA]]))</f>
        <v/>
      </c>
      <c r="D292" s="104"/>
      <c r="E292" s="159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4" t="str">
        <f>IF(D292="","*",IFERROR(IF(ISODD(COUNT(AS292:AX292)),"ERRO",SUM((AT292-AS292),(AV292-AU292),(AX292-AW292))),"ERRO"))</f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>IF(AND(BR292&lt;1,BS292&lt;1),"Produção e Intervalo",IF(BR292&lt;1,"Intervalo",IF(BS292&lt;1,"Produção","Aderente")))</f>
        <v>Aderente</v>
      </c>
      <c r="BR292" s="19" t="str">
        <f>IF(OR(B292="",F292=""),"*",AY292/P292)</f>
        <v>*</v>
      </c>
      <c r="BS292" s="19" t="str">
        <f>IF(OR(B292="",F292=""),"*",BA292/Q292)</f>
        <v>*</v>
      </c>
      <c r="BT292" s="8" t="str">
        <f t="shared" si="5"/>
        <v/>
      </c>
    </row>
    <row r="293" spans="1:72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>IF(OR(B293="",F293=""),"*",BA293/Q293)</f>
        <v>*</v>
      </c>
      <c r="BT293" s="8" t="str">
        <f t="shared" si="5"/>
        <v/>
      </c>
    </row>
    <row r="294" spans="1:72">
      <c r="A294" s="47" t="str">
        <f>D294&amp;B294</f>
        <v/>
      </c>
      <c r="B294" s="102"/>
      <c r="C294" s="135" t="str">
        <f>IF(BS_CONTROLE[[#This Row],[DATA]]="","",WEEKNUM(BS_CONTROLE[[#This Row],[DATA]]))</f>
        <v/>
      </c>
      <c r="D294" s="104"/>
      <c r="E294" s="159">
        <v>288</v>
      </c>
      <c r="F294" s="126"/>
      <c r="G294" s="142" t="str">
        <f>IF(D294="","*",VLOOKUP(F294,BS_ATIVIDADE[],3,FALSE))</f>
        <v>*</v>
      </c>
      <c r="H294" s="106"/>
      <c r="I294" s="106"/>
      <c r="J294" s="105"/>
      <c r="K294" s="105"/>
      <c r="L294" s="105"/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06"/>
      <c r="P294" s="106"/>
      <c r="Q294" s="105"/>
      <c r="R294" s="10" t="str">
        <f>IFERROR(_xlfn.XLOOKUP(F294, BS_ATIVIDADE[ATIVIDADE],BS_ATIVIDADE[UNIDADE] ), "*")</f>
        <v>*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4" s="105"/>
      <c r="W294" s="151"/>
      <c r="X294" s="104"/>
      <c r="Y294" s="129"/>
      <c r="Z294" s="104"/>
      <c r="AA294" s="105"/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-</v>
      </c>
      <c r="AJ294" s="9" t="str">
        <f>IF(BS_CONTROLE[[#This Row],[Atividade]]=0, "-", BS_CONTROLE[[#This Row],[Atividade]])</f>
        <v>-</v>
      </c>
      <c r="AK294" s="31">
        <f>BS_CONTROLE[[#This Row],[Local - Partida]]</f>
        <v>0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-</v>
      </c>
      <c r="AN294" s="105" t="str">
        <f>IF(BS_CONTROLE[[#This Row],[SB]]=0, "-", BS_CONTROLE[[#This Row],[SB]])</f>
        <v>-</v>
      </c>
      <c r="AO294" s="105" t="str">
        <f>IF(BS_CONTROLE[[#This Row],[SUB]]=0, "-", BS_CONTROLE[[#This Row],[SUB]])</f>
        <v>-</v>
      </c>
      <c r="AP294" s="105">
        <f>BS_CONTROLE[[#This Row],[KM - Inicio]]</f>
        <v>0</v>
      </c>
      <c r="AQ294" s="105">
        <f>BS_CONTROLE[[#This Row],[KM - Inicio]]</f>
        <v>0</v>
      </c>
      <c r="AR294" s="108"/>
      <c r="AS294" s="108"/>
      <c r="AT294" s="108"/>
      <c r="AU294" s="136"/>
      <c r="AV294" s="136"/>
      <c r="AW294" s="14"/>
      <c r="AX294" s="14"/>
      <c r="AY294" s="164" t="str">
        <f>IF(D294="","*",IFERROR(IF(ISODD(COUNT(AS294:AX294)),"ERRO",SUM((AT294-AS294),(AV294-AU294),(AX294-AW294))),"ERRO"))</f>
        <v>*</v>
      </c>
      <c r="AZ294" s="153"/>
      <c r="BA294" s="109"/>
      <c r="BB294" s="10" t="str">
        <f>IFERROR(_xlfn.XLOOKUP(AI294, BS_ATIVIDADE[ATIVIDADE],BS_ATIVIDADE[UNIDADE] ), "*")</f>
        <v>*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4" s="150"/>
      <c r="BG294" s="16"/>
      <c r="BH294" s="17"/>
      <c r="BI294" s="17"/>
      <c r="BJ294" s="17"/>
      <c r="BK294" s="18"/>
      <c r="BL294" s="16"/>
      <c r="BM294" s="130"/>
      <c r="BN294" s="130"/>
      <c r="BO294" s="130"/>
      <c r="BP294" s="18"/>
      <c r="BQ294" s="12" t="str">
        <f>IF(AND(BR294&lt;1,BS294&lt;1),"Produção e Intervalo",IF(BR294&lt;1,"Intervalo",IF(BS294&lt;1,"Produção","Aderente")))</f>
        <v>Aderente</v>
      </c>
      <c r="BR294" s="19" t="str">
        <f>IF(OR(B294="",F294=""),"*",AY294/P294)</f>
        <v>*</v>
      </c>
      <c r="BS294" s="19" t="str">
        <f>IF(OR(B294="",F294=""),"*",BA294/Q294)</f>
        <v>*</v>
      </c>
      <c r="BT294" s="8" t="str">
        <f t="shared" si="5"/>
        <v/>
      </c>
    </row>
    <row r="295" spans="1:72">
      <c r="A295" s="47" t="str">
        <f>D295&amp;B295</f>
        <v/>
      </c>
      <c r="B295" s="102"/>
      <c r="C295" s="135" t="str">
        <f>IF(BS_CONTROLE[[#This Row],[DATA]]="","",WEEKNUM(BS_CONTROLE[[#This Row],[DATA]]))</f>
        <v/>
      </c>
      <c r="D295" s="104"/>
      <c r="E295" s="159">
        <v>289</v>
      </c>
      <c r="F295" s="126"/>
      <c r="G295" s="142" t="str">
        <f>IF(D295="","*",VLOOKUP(F295,BS_ATIVIDADE[],3,FALSE))</f>
        <v>*</v>
      </c>
      <c r="H295" s="106"/>
      <c r="I295" s="106"/>
      <c r="J295" s="105"/>
      <c r="K295" s="105"/>
      <c r="L295" s="105"/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06"/>
      <c r="P295" s="106"/>
      <c r="Q295" s="105"/>
      <c r="R295" s="10" t="str">
        <f>IFERROR(_xlfn.XLOOKUP(F295, BS_ATIVIDADE[ATIVIDADE],BS_ATIVIDADE[UNIDADE] ), "*")</f>
        <v>*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5" s="105"/>
      <c r="W295" s="151"/>
      <c r="X295" s="104"/>
      <c r="Y295" s="129"/>
      <c r="Z295" s="104"/>
      <c r="AA295" s="105"/>
      <c r="AB295" s="103"/>
      <c r="AC295" s="152"/>
      <c r="AD295" s="107"/>
      <c r="AE295" s="105"/>
      <c r="AF295" s="105"/>
      <c r="AG295" s="105"/>
      <c r="AH295" s="15"/>
      <c r="AI295" s="126" t="str">
        <f>IF(BS_CONTROLE[[#This Row],[Atividade]]=0, "-", BS_CONTROLE[[#This Row],[Atividade]])</f>
        <v>-</v>
      </c>
      <c r="AJ295" s="9" t="str">
        <f>IF(BS_CONTROLE[[#This Row],[Atividade]]=0, "-", BS_CONTROLE[[#This Row],[Atividade]])</f>
        <v>-</v>
      </c>
      <c r="AK295" s="31">
        <f>BS_CONTROLE[[#This Row],[Local - Partida]]</f>
        <v>0</v>
      </c>
      <c r="AL295" s="31">
        <f>BS_CONTROLE[[#This Row],[Local - Encerramento]]</f>
        <v>0</v>
      </c>
      <c r="AM295" s="105" t="str">
        <f>IF(BS_CONTROLE[[#This Row],[Entre - Estações]]=0, "-", BS_CONTROLE[[#This Row],[Entre - Estações]])</f>
        <v>-</v>
      </c>
      <c r="AN295" s="105" t="str">
        <f>IF(BS_CONTROLE[[#This Row],[SB]]=0, "-", BS_CONTROLE[[#This Row],[SB]])</f>
        <v>-</v>
      </c>
      <c r="AO295" s="105" t="str">
        <f>IF(BS_CONTROLE[[#This Row],[SUB]]=0, "-", BS_CONTROLE[[#This Row],[SUB]])</f>
        <v>-</v>
      </c>
      <c r="AP295" s="105">
        <f>BS_CONTROLE[[#This Row],[KM - Inicio]]</f>
        <v>0</v>
      </c>
      <c r="AQ295" s="105">
        <f>BS_CONTROLE[[#This Row],[KM - Inicio]]</f>
        <v>0</v>
      </c>
      <c r="AR295" s="108"/>
      <c r="AS295" s="108"/>
      <c r="AT295" s="108"/>
      <c r="AU295" s="136"/>
      <c r="AV295" s="136"/>
      <c r="AW295" s="14"/>
      <c r="AX295" s="14"/>
      <c r="AY295" s="164" t="str">
        <f>IF(D295="","*",IFERROR(IF(ISODD(COUNT(AS295:AX295)),"ERRO",SUM((AT295-AS295),(AV295-AU295),(AX295-AW295))),"ERRO"))</f>
        <v>*</v>
      </c>
      <c r="AZ295" s="153"/>
      <c r="BA295" s="109"/>
      <c r="BB295" s="10" t="str">
        <f>IFERROR(_xlfn.XLOOKUP(AI295, BS_ATIVIDADE[ATIVIDADE],BS_ATIVIDADE[UNIDADE] ), "*")</f>
        <v>*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5" s="150"/>
      <c r="BG295" s="16"/>
      <c r="BH295" s="17"/>
      <c r="BI295" s="17"/>
      <c r="BJ295" s="17"/>
      <c r="BK295" s="18"/>
      <c r="BL295" s="16"/>
      <c r="BM295" s="130"/>
      <c r="BN295" s="130"/>
      <c r="BO295" s="130"/>
      <c r="BP295" s="18"/>
      <c r="BQ295" s="12" t="str">
        <f>IF(AND(BR295&lt;1,BS295&lt;1),"Produção e Intervalo",IF(BR295&lt;1,"Intervalo",IF(BS295&lt;1,"Produção","Aderente")))</f>
        <v>Aderente</v>
      </c>
      <c r="BR295" s="19" t="str">
        <f>IF(OR(B295="",F295=""),"*",AY295/P295)</f>
        <v>*</v>
      </c>
      <c r="BS295" s="19" t="str">
        <f>IF(OR(B295="",F295=""),"*",BA295/Q295)</f>
        <v>*</v>
      </c>
      <c r="BT295" s="8" t="str">
        <f t="shared" si="5"/>
        <v/>
      </c>
    </row>
    <row r="296" spans="1:72">
      <c r="A296" s="47" t="str">
        <f>D296&amp;B296</f>
        <v/>
      </c>
      <c r="B296" s="102"/>
      <c r="C296" s="135" t="str">
        <f>IF(BS_CONTROLE[[#This Row],[DATA]]="","",WEEKNUM(BS_CONTROLE[[#This Row],[DATA]]))</f>
        <v/>
      </c>
      <c r="D296" s="104"/>
      <c r="E296" s="159">
        <v>290</v>
      </c>
      <c r="F296" s="126"/>
      <c r="G296" s="142" t="str">
        <f>IF(D296="","*",VLOOKUP(F296,BS_ATIVIDADE[],3,FALSE))</f>
        <v>*</v>
      </c>
      <c r="H296" s="106"/>
      <c r="I296" s="106"/>
      <c r="J296" s="105"/>
      <c r="K296" s="105"/>
      <c r="L296" s="105"/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06"/>
      <c r="P296" s="106"/>
      <c r="Q296" s="105"/>
      <c r="R296" s="10" t="str">
        <f>IFERROR(_xlfn.XLOOKUP(F296, BS_ATIVIDADE[ATIVIDADE],BS_ATIVIDADE[UNIDADE] ), "*")</f>
        <v>*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6" s="105"/>
      <c r="W296" s="151"/>
      <c r="X296" s="104"/>
      <c r="Y296" s="129"/>
      <c r="Z296" s="104"/>
      <c r="AA296" s="105"/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-</v>
      </c>
      <c r="AJ296" s="9" t="str">
        <f>IF(BS_CONTROLE[[#This Row],[Atividade]]=0, "-", BS_CONTROLE[[#This Row],[Atividade]])</f>
        <v>-</v>
      </c>
      <c r="AK296" s="31">
        <f>BS_CONTROLE[[#This Row],[Local - Partida]]</f>
        <v>0</v>
      </c>
      <c r="AL296" s="31">
        <f>BS_CONTROLE[[#This Row],[Local - Encerramento]]</f>
        <v>0</v>
      </c>
      <c r="AM296" s="105" t="str">
        <f>IF(BS_CONTROLE[[#This Row],[Entre - Estações]]=0, "-", BS_CONTROLE[[#This Row],[Entre - Estações]])</f>
        <v>-</v>
      </c>
      <c r="AN296" s="105" t="str">
        <f>IF(BS_CONTROLE[[#This Row],[SB]]=0, "-", BS_CONTROLE[[#This Row],[SB]])</f>
        <v>-</v>
      </c>
      <c r="AO296" s="105" t="str">
        <f>IF(BS_CONTROLE[[#This Row],[SUB]]=0, "-", BS_CONTROLE[[#This Row],[SUB]])</f>
        <v>-</v>
      </c>
      <c r="AP296" s="105">
        <f>BS_CONTROLE[[#This Row],[KM - Inicio]]</f>
        <v>0</v>
      </c>
      <c r="AQ296" s="105">
        <f>BS_CONTROLE[[#This Row],[KM - Inicio]]</f>
        <v>0</v>
      </c>
      <c r="AR296" s="108"/>
      <c r="AS296" s="108"/>
      <c r="AT296" s="108"/>
      <c r="AU296" s="136"/>
      <c r="AV296" s="136"/>
      <c r="AW296" s="14"/>
      <c r="AX296" s="14"/>
      <c r="AY296" s="164" t="str">
        <f>IF(D296="","*",IFERROR(IF(ISODD(COUNT(AS296:AX296)),"ERRO",SUM((AT296-AS296),(AV296-AU296),(AX296-AW296))),"ERRO"))</f>
        <v>*</v>
      </c>
      <c r="AZ296" s="153"/>
      <c r="BA296" s="109"/>
      <c r="BB296" s="10" t="str">
        <f>IFERROR(_xlfn.XLOOKUP(AI296, BS_ATIVIDADE[ATIVIDADE],BS_ATIVIDADE[UNIDADE] ), "*")</f>
        <v>*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6" s="150"/>
      <c r="BG296" s="16"/>
      <c r="BH296" s="17"/>
      <c r="BI296" s="17"/>
      <c r="BJ296" s="17"/>
      <c r="BK296" s="18"/>
      <c r="BL296" s="16"/>
      <c r="BM296" s="130"/>
      <c r="BN296" s="130"/>
      <c r="BO296" s="130"/>
      <c r="BP296" s="18"/>
      <c r="BQ296" s="12" t="str">
        <f>IF(AND(BR296&lt;1,BS296&lt;1),"Produção e Intervalo",IF(BR296&lt;1,"Intervalo",IF(BS296&lt;1,"Produção","Aderente")))</f>
        <v>Aderente</v>
      </c>
      <c r="BR296" s="19" t="str">
        <f>IF(OR(B296="",F296=""),"*",AY296/P296)</f>
        <v>*</v>
      </c>
      <c r="BS296" s="19" t="str">
        <f>IF(OR(B296="",F296=""),"*",BA296/Q296)</f>
        <v>*</v>
      </c>
      <c r="BT296" s="8" t="str">
        <f t="shared" si="5"/>
        <v/>
      </c>
    </row>
    <row r="297" spans="1:72">
      <c r="A297" s="47" t="str">
        <f>D297&amp;B297</f>
        <v/>
      </c>
      <c r="B297" s="102"/>
      <c r="C297" s="135" t="str">
        <f>IF(BS_CONTROLE[[#This Row],[DATA]]="","",WEEKNUM(BS_CONTROLE[[#This Row],[DATA]]))</f>
        <v/>
      </c>
      <c r="D297" s="104"/>
      <c r="E297" s="159">
        <v>291</v>
      </c>
      <c r="F297" s="126"/>
      <c r="G297" s="142" t="str">
        <f>IF(D297="","*",VLOOKUP(F297,BS_ATIVIDADE[],3,FALSE))</f>
        <v>*</v>
      </c>
      <c r="H297" s="106"/>
      <c r="I297" s="106"/>
      <c r="J297" s="105"/>
      <c r="K297" s="105"/>
      <c r="L297" s="105"/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06"/>
      <c r="P297" s="106"/>
      <c r="Q297" s="105"/>
      <c r="R297" s="10" t="str">
        <f>IFERROR(_xlfn.XLOOKUP(F297, BS_ATIVIDADE[ATIVIDADE],BS_ATIVIDADE[UNIDADE] ), "*")</f>
        <v>*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7" s="105"/>
      <c r="W297" s="151"/>
      <c r="X297" s="104"/>
      <c r="Y297" s="129"/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-</v>
      </c>
      <c r="AJ297" s="9" t="str">
        <f>IF(BS_CONTROLE[[#This Row],[Atividade]]=0, "-", BS_CONTROLE[[#This Row],[Atividade]])</f>
        <v>-</v>
      </c>
      <c r="AK297" s="31">
        <f>BS_CONTROLE[[#This Row],[Local - Partida]]</f>
        <v>0</v>
      </c>
      <c r="AL297" s="31">
        <f>BS_CONTROLE[[#This Row],[Local - Encerramento]]</f>
        <v>0</v>
      </c>
      <c r="AM297" s="105" t="str">
        <f>IF(BS_CONTROLE[[#This Row],[Entre - Estações]]=0, "-", BS_CONTROLE[[#This Row],[Entre - Estações]])</f>
        <v>-</v>
      </c>
      <c r="AN297" s="105" t="str">
        <f>IF(BS_CONTROLE[[#This Row],[SB]]=0, "-", BS_CONTROLE[[#This Row],[SB]])</f>
        <v>-</v>
      </c>
      <c r="AO297" s="105" t="str">
        <f>IF(BS_CONTROLE[[#This Row],[SUB]]=0, "-", BS_CONTROLE[[#This Row],[SUB]])</f>
        <v>-</v>
      </c>
      <c r="AP297" s="105">
        <f>BS_CONTROLE[[#This Row],[KM - Inicio]]</f>
        <v>0</v>
      </c>
      <c r="AQ297" s="105">
        <f>BS_CONTROLE[[#This Row],[KM - Inicio]]</f>
        <v>0</v>
      </c>
      <c r="AR297" s="108"/>
      <c r="AS297" s="108"/>
      <c r="AT297" s="108"/>
      <c r="AU297" s="136"/>
      <c r="AV297" s="136"/>
      <c r="AW297" s="14"/>
      <c r="AX297" s="14"/>
      <c r="AY297" s="164" t="str">
        <f>IF(D297="","*",IFERROR(IF(ISODD(COUNT(AS297:AX297)),"ERRO",SUM((AT297-AS297),(AV297-AU297),(AX297-AW297))),"ERRO"))</f>
        <v>*</v>
      </c>
      <c r="AZ297" s="153"/>
      <c r="BA297" s="109"/>
      <c r="BB297" s="10" t="str">
        <f>IFERROR(_xlfn.XLOOKUP(AI297, BS_ATIVIDADE[ATIVIDADE],BS_ATIVIDADE[UNIDADE] ), "*")</f>
        <v>*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7" s="150"/>
      <c r="BG297" s="16"/>
      <c r="BH297" s="17"/>
      <c r="BI297" s="17"/>
      <c r="BJ297" s="17"/>
      <c r="BK297" s="18"/>
      <c r="BL297" s="16"/>
      <c r="BM297" s="130"/>
      <c r="BN297" s="130"/>
      <c r="BO297" s="130"/>
      <c r="BP297" s="18"/>
      <c r="BQ297" s="12" t="str">
        <f>IF(AND(BR297&lt;1,BS297&lt;1),"Produção e Intervalo",IF(BR297&lt;1,"Intervalo",IF(BS297&lt;1,"Produção","Aderente")))</f>
        <v>Aderente</v>
      </c>
      <c r="BR297" s="19" t="str">
        <f>IF(OR(B297="",F297=""),"*",AY297/P297)</f>
        <v>*</v>
      </c>
      <c r="BS297" s="19" t="str">
        <f>IF(OR(B297="",F297=""),"*",BA297/Q297)</f>
        <v>*</v>
      </c>
      <c r="BT297" s="8" t="str">
        <f t="shared" si="5"/>
        <v/>
      </c>
    </row>
    <row r="298" spans="1:72">
      <c r="A298" s="47" t="str">
        <f>D298&amp;B298</f>
        <v/>
      </c>
      <c r="B298" s="102"/>
      <c r="C298" s="135" t="str">
        <f>IF(BS_CONTROLE[[#This Row],[DATA]]="","",WEEKNUM(BS_CONTROLE[[#This Row],[DATA]]))</f>
        <v/>
      </c>
      <c r="D298" s="104"/>
      <c r="E298" s="159">
        <v>292</v>
      </c>
      <c r="F298" s="126"/>
      <c r="G298" s="142" t="str">
        <f>IF(D298="","*",VLOOKUP(F298,BS_ATIVIDADE[],3,FALSE))</f>
        <v>*</v>
      </c>
      <c r="H298" s="106"/>
      <c r="I298" s="106"/>
      <c r="J298" s="105"/>
      <c r="K298" s="105"/>
      <c r="L298" s="105"/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06"/>
      <c r="P298" s="106"/>
      <c r="Q298" s="105"/>
      <c r="R298" s="10" t="str">
        <f>IFERROR(_xlfn.XLOOKUP(F298, BS_ATIVIDADE[ATIVIDADE],BS_ATIVIDADE[UNIDADE] ), "*")</f>
        <v>*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8" s="105"/>
      <c r="W298" s="151"/>
      <c r="X298" s="104"/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-</v>
      </c>
      <c r="AJ298" s="9" t="str">
        <f>IF(BS_CONTROLE[[#This Row],[Atividade]]=0, "-", BS_CONTROLE[[#This Row],[Atividade]])</f>
        <v>-</v>
      </c>
      <c r="AK298" s="31">
        <f>BS_CONTROLE[[#This Row],[Local - Partida]]</f>
        <v>0</v>
      </c>
      <c r="AL298" s="31">
        <f>BS_CONTROLE[[#This Row],[Local - Encerramento]]</f>
        <v>0</v>
      </c>
      <c r="AM298" s="105" t="str">
        <f>IF(BS_CONTROLE[[#This Row],[Entre - Estações]]=0, "-", BS_CONTROLE[[#This Row],[Entre - Estações]])</f>
        <v>-</v>
      </c>
      <c r="AN298" s="105" t="str">
        <f>IF(BS_CONTROLE[[#This Row],[SB]]=0, "-", BS_CONTROLE[[#This Row],[SB]])</f>
        <v>-</v>
      </c>
      <c r="AO298" s="105" t="str">
        <f>IF(BS_CONTROLE[[#This Row],[SUB]]=0, "-", BS_CONTROLE[[#This Row],[SUB]])</f>
        <v>-</v>
      </c>
      <c r="AP298" s="105">
        <f>BS_CONTROLE[[#This Row],[KM - Inicio]]</f>
        <v>0</v>
      </c>
      <c r="AQ298" s="105">
        <f>BS_CONTROLE[[#This Row],[KM - Inicio]]</f>
        <v>0</v>
      </c>
      <c r="AR298" s="108"/>
      <c r="AS298" s="108"/>
      <c r="AT298" s="108"/>
      <c r="AU298" s="136"/>
      <c r="AV298" s="136"/>
      <c r="AW298" s="14"/>
      <c r="AX298" s="14"/>
      <c r="AY298" s="164" t="str">
        <f>IF(D298="","*",IFERROR(IF(ISODD(COUNT(AS298:AX298)),"ERRO",SUM((AT298-AS298),(AV298-AU298),(AX298-AW298))),"ERRO"))</f>
        <v>*</v>
      </c>
      <c r="AZ298" s="153"/>
      <c r="BA298" s="109"/>
      <c r="BB298" s="10" t="str">
        <f>IFERROR(_xlfn.XLOOKUP(AI298, BS_ATIVIDADE[ATIVIDADE],BS_ATIVIDADE[UNIDADE] ), "*")</f>
        <v>*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8" s="150"/>
      <c r="BG298" s="16"/>
      <c r="BH298" s="17"/>
      <c r="BI298" s="17"/>
      <c r="BJ298" s="17"/>
      <c r="BK298" s="18"/>
      <c r="BL298" s="16"/>
      <c r="BM298" s="130"/>
      <c r="BN298" s="130"/>
      <c r="BO298" s="130"/>
      <c r="BP298" s="18"/>
      <c r="BQ298" s="12" t="str">
        <f>IF(AND(BR298&lt;1,BS298&lt;1),"Produção e Intervalo",IF(BR298&lt;1,"Intervalo",IF(BS298&lt;1,"Produção","Aderente")))</f>
        <v>Aderente</v>
      </c>
      <c r="BR298" s="19" t="str">
        <f>IF(OR(B298="",F298=""),"*",AY298/P298)</f>
        <v>*</v>
      </c>
      <c r="BS298" s="19" t="str">
        <f>IF(OR(B298="",F298=""),"*",BA298/Q298)</f>
        <v>*</v>
      </c>
      <c r="BT298" s="8" t="str">
        <f t="shared" si="5"/>
        <v/>
      </c>
    </row>
    <row r="299" spans="1:72">
      <c r="A299" s="47" t="str">
        <f>D299&amp;B299</f>
        <v/>
      </c>
      <c r="B299" s="102"/>
      <c r="C299" s="135" t="str">
        <f>IF(BS_CONTROLE[[#This Row],[DATA]]="","",WEEKNUM(BS_CONTROLE[[#This Row],[DATA]]))</f>
        <v/>
      </c>
      <c r="D299" s="104"/>
      <c r="E299" s="159">
        <v>293</v>
      </c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4" t="str">
        <f>IF(D299="","*",IFERROR(IF(ISODD(COUNT(AS299:AX299)),"ERRO",SUM((AT299-AS299),(AV299-AU299),(AX299-AW299))),"ERRO"))</f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>IF(AND(BR299&lt;1,BS299&lt;1),"Produção e Intervalo",IF(BR299&lt;1,"Intervalo",IF(BS299&lt;1,"Produção","Aderente")))</f>
        <v>Aderente</v>
      </c>
      <c r="BR299" s="19" t="str">
        <f>IF(OR(B299="",F299=""),"*",AY299/P299)</f>
        <v>*</v>
      </c>
      <c r="BS299" s="19" t="str">
        <f>IF(OR(B299="",F299=""),"*",BA299/Q299)</f>
        <v>*</v>
      </c>
      <c r="BT299" s="8" t="str">
        <f t="shared" si="5"/>
        <v/>
      </c>
    </row>
    <row r="300" spans="1:72">
      <c r="A300" s="47" t="str">
        <f>D300&amp;B300</f>
        <v/>
      </c>
      <c r="B300" s="102"/>
      <c r="C300" s="135" t="str">
        <f>IF(BS_CONTROLE[[#This Row],[DATA]]="","",WEEKNUM(BS_CONTROLE[[#This Row],[DATA]]))</f>
        <v/>
      </c>
      <c r="D300" s="104"/>
      <c r="E300" s="159">
        <v>294</v>
      </c>
      <c r="F300" s="126"/>
      <c r="G300" s="142" t="str">
        <f>IF(D300="","*",VLOOKUP(F300,BS_ATIVIDADE[],3,FALSE))</f>
        <v>*</v>
      </c>
      <c r="H300" s="106"/>
      <c r="I300" s="106"/>
      <c r="J300" s="105"/>
      <c r="K300" s="105"/>
      <c r="L300" s="105"/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127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06"/>
      <c r="P300" s="106"/>
      <c r="Q300" s="105"/>
      <c r="R300" s="10" t="str">
        <f>IFERROR(_xlfn.XLOOKUP(F300, BS_ATIVIDADE[ATIVIDADE],BS_ATIVIDADE[UNIDADE] ), "*")</f>
        <v>*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0" s="105"/>
      <c r="W300" s="151"/>
      <c r="X300" s="104"/>
      <c r="Y300" s="129"/>
      <c r="Z300" s="104"/>
      <c r="AA300" s="105"/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-</v>
      </c>
      <c r="AJ300" s="9" t="str">
        <f>IF(BS_CONTROLE[[#This Row],[Atividade]]=0, "-", BS_CONTROLE[[#This Row],[Atividade]])</f>
        <v>-</v>
      </c>
      <c r="AK300" s="31">
        <f>BS_CONTROLE[[#This Row],[Local - Partida]]</f>
        <v>0</v>
      </c>
      <c r="AL300" s="31">
        <f>BS_CONTROLE[[#This Row],[Local - Encerramento]]</f>
        <v>0</v>
      </c>
      <c r="AM300" s="105" t="str">
        <f>IF(BS_CONTROLE[[#This Row],[Entre - Estações]]=0, "-", BS_CONTROLE[[#This Row],[Entre - Estações]])</f>
        <v>-</v>
      </c>
      <c r="AN300" s="105" t="str">
        <f>IF(BS_CONTROLE[[#This Row],[SB]]=0, "-", BS_CONTROLE[[#This Row],[SB]])</f>
        <v>-</v>
      </c>
      <c r="AO300" s="105" t="str">
        <f>IF(BS_CONTROLE[[#This Row],[SUB]]=0, "-", BS_CONTROLE[[#This Row],[SUB]])</f>
        <v>-</v>
      </c>
      <c r="AP300" s="105">
        <f>BS_CONTROLE[[#This Row],[KM - Inicio]]</f>
        <v>0</v>
      </c>
      <c r="AQ300" s="105">
        <f>BS_CONTROLE[[#This Row],[KM - Inicio]]</f>
        <v>0</v>
      </c>
      <c r="AR300" s="108"/>
      <c r="AS300" s="108"/>
      <c r="AT300" s="108"/>
      <c r="AU300" s="136"/>
      <c r="AV300" s="136"/>
      <c r="AW300" s="14"/>
      <c r="AX300" s="14"/>
      <c r="AY300" s="164" t="str">
        <f>IF(D300="","*",IFERROR(IF(ISODD(COUNT(AS300:AX300)),"ERRO",SUM((AT300-AS300),(AV300-AU300),(AX300-AW300))),"ERRO"))</f>
        <v>*</v>
      </c>
      <c r="AZ300" s="153"/>
      <c r="BA300" s="109"/>
      <c r="BB300" s="10" t="str">
        <f>IFERROR(_xlfn.XLOOKUP(AI300, BS_ATIVIDADE[ATIVIDADE],BS_ATIVIDADE[UNIDADE] ), "*")</f>
        <v>*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0" s="150"/>
      <c r="BG300" s="16"/>
      <c r="BH300" s="17"/>
      <c r="BI300" s="17"/>
      <c r="BJ300" s="17"/>
      <c r="BK300" s="18"/>
      <c r="BL300" s="16"/>
      <c r="BM300" s="130"/>
      <c r="BN300" s="130"/>
      <c r="BO300" s="130"/>
      <c r="BP300" s="18"/>
      <c r="BQ300" s="12" t="str">
        <f>IF(AND(BR300&lt;1,BS300&lt;1),"Produção e Intervalo",IF(BR300&lt;1,"Intervalo",IF(BS300&lt;1,"Produção","Aderente")))</f>
        <v>Aderente</v>
      </c>
      <c r="BR300" s="19" t="str">
        <f>IF(OR(B300="",F300=""),"*",AY300/P300)</f>
        <v>*</v>
      </c>
      <c r="BS300" s="19" t="str">
        <f>IF(OR(B300="",F300=""),"*",BA300/Q300)</f>
        <v>*</v>
      </c>
      <c r="BT300" s="8" t="str">
        <f t="shared" si="5"/>
        <v/>
      </c>
    </row>
    <row r="301" spans="1:72">
      <c r="A301" s="47" t="str">
        <f>D301&amp;B301</f>
        <v/>
      </c>
      <c r="B301" s="102"/>
      <c r="C301" s="135" t="str">
        <f>IF(BS_CONTROLE[[#This Row],[DATA]]="","",WEEKNUM(BS_CONTROLE[[#This Row],[DATA]]))</f>
        <v/>
      </c>
      <c r="D301" s="104"/>
      <c r="E301" s="159">
        <v>295</v>
      </c>
      <c r="F301" s="126"/>
      <c r="G301" s="142" t="str">
        <f>IF(D301="","*",VLOOKUP(F301,BS_ATIVIDADE[],3,FALSE))</f>
        <v>*</v>
      </c>
      <c r="H301" s="106"/>
      <c r="I301" s="106"/>
      <c r="J301" s="105"/>
      <c r="K301" s="105"/>
      <c r="L301" s="105"/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06"/>
      <c r="P301" s="106"/>
      <c r="Q301" s="105"/>
      <c r="R301" s="10" t="str">
        <f>IFERROR(_xlfn.XLOOKUP(F301, BS_ATIVIDADE[ATIVIDADE],BS_ATIVIDADE[UNIDADE] ), "*")</f>
        <v>*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1" s="105"/>
      <c r="W301" s="151"/>
      <c r="X301" s="104"/>
      <c r="Y301" s="129"/>
      <c r="Z301" s="104"/>
      <c r="AA301" s="105"/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-</v>
      </c>
      <c r="AJ301" s="9" t="str">
        <f>IF(BS_CONTROLE[[#This Row],[Atividade]]=0, "-", BS_CONTROLE[[#This Row],[Atividade]])</f>
        <v>-</v>
      </c>
      <c r="AK301" s="31">
        <f>BS_CONTROLE[[#This Row],[Local - Partida]]</f>
        <v>0</v>
      </c>
      <c r="AL301" s="31">
        <f>BS_CONTROLE[[#This Row],[Local - Encerramento]]</f>
        <v>0</v>
      </c>
      <c r="AM301" s="105" t="str">
        <f>IF(BS_CONTROLE[[#This Row],[Entre - Estações]]=0, "-", BS_CONTROLE[[#This Row],[Entre - Estações]])</f>
        <v>-</v>
      </c>
      <c r="AN301" s="105" t="str">
        <f>IF(BS_CONTROLE[[#This Row],[SB]]=0, "-", BS_CONTROLE[[#This Row],[SB]])</f>
        <v>-</v>
      </c>
      <c r="AO301" s="105" t="str">
        <f>IF(BS_CONTROLE[[#This Row],[SUB]]=0, "-", BS_CONTROLE[[#This Row],[SUB]])</f>
        <v>-</v>
      </c>
      <c r="AP301" s="105">
        <f>BS_CONTROLE[[#This Row],[KM - Inicio]]</f>
        <v>0</v>
      </c>
      <c r="AQ301" s="105">
        <f>BS_CONTROLE[[#This Row],[KM - Inicio]]</f>
        <v>0</v>
      </c>
      <c r="AR301" s="108"/>
      <c r="AS301" s="108"/>
      <c r="AT301" s="108"/>
      <c r="AU301" s="136"/>
      <c r="AV301" s="136"/>
      <c r="AW301" s="14"/>
      <c r="AX301" s="14"/>
      <c r="AY301" s="164" t="str">
        <f>IF(D301="","*",IFERROR(IF(ISODD(COUNT(AS301:AX301)),"ERRO",SUM((AT301-AS301),(AV301-AU301),(AX301-AW301))),"ERRO"))</f>
        <v>*</v>
      </c>
      <c r="AZ301" s="153"/>
      <c r="BA301" s="109"/>
      <c r="BB301" s="10" t="str">
        <f>IFERROR(_xlfn.XLOOKUP(AI301, BS_ATIVIDADE[ATIVIDADE],BS_ATIVIDADE[UNIDADE] ), "*")</f>
        <v>*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1" s="150"/>
      <c r="BG301" s="16"/>
      <c r="BH301" s="17"/>
      <c r="BI301" s="17"/>
      <c r="BJ301" s="17"/>
      <c r="BK301" s="18"/>
      <c r="BL301" s="16"/>
      <c r="BM301" s="130"/>
      <c r="BN301" s="130"/>
      <c r="BO301" s="130"/>
      <c r="BP301" s="18"/>
      <c r="BQ301" s="12" t="str">
        <f>IF(AND(BR301&lt;1,BS301&lt;1),"Produção e Intervalo",IF(BR301&lt;1,"Intervalo",IF(BS301&lt;1,"Produção","Aderente")))</f>
        <v>Aderente</v>
      </c>
      <c r="BR301" s="19" t="str">
        <f>IF(OR(B301="",F301=""),"*",AY301/P301)</f>
        <v>*</v>
      </c>
      <c r="BS301" s="19" t="str">
        <f>IF(OR(B301="",F301=""),"*",BA301/Q301)</f>
        <v>*</v>
      </c>
      <c r="BT301" s="8" t="str">
        <f t="shared" si="5"/>
        <v/>
      </c>
    </row>
    <row r="302" spans="1:72">
      <c r="A302" s="47" t="str">
        <f>D302&amp;B302</f>
        <v/>
      </c>
      <c r="B302" s="102"/>
      <c r="C302" s="135" t="str">
        <f>IF(BS_CONTROLE[[#This Row],[DATA]]="","",WEEKNUM(BS_CONTROLE[[#This Row],[DATA]]))</f>
        <v/>
      </c>
      <c r="D302" s="104"/>
      <c r="E302" s="159">
        <v>296</v>
      </c>
      <c r="F302" s="126"/>
      <c r="G302" s="142" t="str">
        <f>IF(D302="","*",VLOOKUP(F302,BS_ATIVIDADE[],3,FALSE))</f>
        <v>*</v>
      </c>
      <c r="H302" s="106"/>
      <c r="I302" s="106"/>
      <c r="J302" s="105"/>
      <c r="K302" s="105"/>
      <c r="L302" s="105"/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06"/>
      <c r="P302" s="106"/>
      <c r="Q302" s="105"/>
      <c r="R302" s="10" t="str">
        <f>IFERROR(_xlfn.XLOOKUP(F302, BS_ATIVIDADE[ATIVIDADE],BS_ATIVIDADE[UNIDADE] ), "*")</f>
        <v>*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2" s="105"/>
      <c r="W302" s="151"/>
      <c r="X302" s="104"/>
      <c r="Y302" s="129"/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-</v>
      </c>
      <c r="AJ302" s="9" t="str">
        <f>IF(BS_CONTROLE[[#This Row],[Atividade]]=0, "-", BS_CONTROLE[[#This Row],[Atividade]])</f>
        <v>-</v>
      </c>
      <c r="AK302" s="31">
        <f>BS_CONTROLE[[#This Row],[Local - Partida]]</f>
        <v>0</v>
      </c>
      <c r="AL302" s="31">
        <f>BS_CONTROLE[[#This Row],[Local - Encerramento]]</f>
        <v>0</v>
      </c>
      <c r="AM302" s="105" t="str">
        <f>IF(BS_CONTROLE[[#This Row],[Entre - Estações]]=0, "-", BS_CONTROLE[[#This Row],[Entre - Estações]])</f>
        <v>-</v>
      </c>
      <c r="AN302" s="105" t="str">
        <f>IF(BS_CONTROLE[[#This Row],[SB]]=0, "-", BS_CONTROLE[[#This Row],[SB]])</f>
        <v>-</v>
      </c>
      <c r="AO302" s="105" t="str">
        <f>IF(BS_CONTROLE[[#This Row],[SUB]]=0, "-", BS_CONTROLE[[#This Row],[SUB]])</f>
        <v>-</v>
      </c>
      <c r="AP302" s="105">
        <f>BS_CONTROLE[[#This Row],[KM - Inicio]]</f>
        <v>0</v>
      </c>
      <c r="AQ302" s="105">
        <f>BS_CONTROLE[[#This Row],[KM - Inicio]]</f>
        <v>0</v>
      </c>
      <c r="AR302" s="108"/>
      <c r="AS302" s="108"/>
      <c r="AT302" s="108"/>
      <c r="AU302" s="136"/>
      <c r="AV302" s="136"/>
      <c r="AW302" s="14"/>
      <c r="AX302" s="14"/>
      <c r="AY302" s="164" t="str">
        <f>IF(D302="","*",IFERROR(IF(ISODD(COUNT(AS302:AX302)),"ERRO",SUM((AT302-AS302),(AV302-AU302),(AX302-AW302))),"ERRO"))</f>
        <v>*</v>
      </c>
      <c r="AZ302" s="153"/>
      <c r="BA302" s="109"/>
      <c r="BB302" s="10" t="str">
        <f>IFERROR(_xlfn.XLOOKUP(AI302, BS_ATIVIDADE[ATIVIDADE],BS_ATIVIDADE[UNIDADE] ), "*")</f>
        <v>*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2" s="150"/>
      <c r="BG302" s="16"/>
      <c r="BH302" s="17"/>
      <c r="BI302" s="17"/>
      <c r="BJ302" s="17"/>
      <c r="BK302" s="18"/>
      <c r="BL302" s="16"/>
      <c r="BM302" s="130"/>
      <c r="BN302" s="130"/>
      <c r="BO302" s="130"/>
      <c r="BP302" s="18"/>
      <c r="BQ302" s="12" t="str">
        <f>IF(AND(BR302&lt;1,BS302&lt;1),"Produção e Intervalo",IF(BR302&lt;1,"Intervalo",IF(BS302&lt;1,"Produção","Aderente")))</f>
        <v>Aderente</v>
      </c>
      <c r="BR302" s="19" t="str">
        <f>IF(OR(B302="",F302=""),"*",AY302/P302)</f>
        <v>*</v>
      </c>
      <c r="BS302" s="19" t="str">
        <f>IF(OR(B302="",F302=""),"*",BA302/Q302)</f>
        <v>*</v>
      </c>
      <c r="BT302" s="8" t="str">
        <f t="shared" si="5"/>
        <v/>
      </c>
    </row>
    <row r="303" spans="1:72">
      <c r="A303" s="47" t="str">
        <f>D303&amp;B303</f>
        <v/>
      </c>
      <c r="B303" s="102"/>
      <c r="C303" s="135" t="str">
        <f>IF(BS_CONTROLE[[#This Row],[DATA]]="","",WEEKNUM(BS_CONTROLE[[#This Row],[DATA]]))</f>
        <v/>
      </c>
      <c r="D303" s="104"/>
      <c r="E303" s="159">
        <v>297</v>
      </c>
      <c r="F303" s="126"/>
      <c r="G303" s="142" t="str">
        <f>IF(D303="","*",VLOOKUP(F303,BS_ATIVIDADE[],3,FALSE))</f>
        <v>*</v>
      </c>
      <c r="H303" s="106"/>
      <c r="I303" s="106"/>
      <c r="J303" s="105"/>
      <c r="K303" s="105"/>
      <c r="L303" s="105"/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06"/>
      <c r="P303" s="106"/>
      <c r="Q303" s="105"/>
      <c r="R303" s="10" t="str">
        <f>IFERROR(_xlfn.XLOOKUP(F303, BS_ATIVIDADE[ATIVIDADE],BS_ATIVIDADE[UNIDADE] ), "*")</f>
        <v>*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3" s="105"/>
      <c r="W303" s="151"/>
      <c r="X303" s="104"/>
      <c r="Y303" s="129"/>
      <c r="Z303" s="104"/>
      <c r="AA303" s="105"/>
      <c r="AB303" s="103"/>
      <c r="AC303" s="152"/>
      <c r="AD303" s="107"/>
      <c r="AE303" s="105"/>
      <c r="AF303" s="105"/>
      <c r="AG303" s="105"/>
      <c r="AH303" s="15"/>
      <c r="AI303" s="126" t="str">
        <f>IF(BS_CONTROLE[[#This Row],[Atividade]]=0, "-", BS_CONTROLE[[#This Row],[Atividade]])</f>
        <v>-</v>
      </c>
      <c r="AJ303" s="9" t="str">
        <f>IF(BS_CONTROLE[[#This Row],[Atividade]]=0, "-", BS_CONTROLE[[#This Row],[Atividade]])</f>
        <v>-</v>
      </c>
      <c r="AK303" s="31">
        <f>BS_CONTROLE[[#This Row],[Local - Partida]]</f>
        <v>0</v>
      </c>
      <c r="AL303" s="31">
        <f>BS_CONTROLE[[#This Row],[Local - Encerramento]]</f>
        <v>0</v>
      </c>
      <c r="AM303" s="105" t="str">
        <f>IF(BS_CONTROLE[[#This Row],[Entre - Estações]]=0, "-", BS_CONTROLE[[#This Row],[Entre - Estações]])</f>
        <v>-</v>
      </c>
      <c r="AN303" s="105" t="str">
        <f>IF(BS_CONTROLE[[#This Row],[SB]]=0, "-", BS_CONTROLE[[#This Row],[SB]])</f>
        <v>-</v>
      </c>
      <c r="AO303" s="105" t="str">
        <f>IF(BS_CONTROLE[[#This Row],[SUB]]=0, "-", BS_CONTROLE[[#This Row],[SUB]])</f>
        <v>-</v>
      </c>
      <c r="AP303" s="105">
        <f>BS_CONTROLE[[#This Row],[KM - Inicio]]</f>
        <v>0</v>
      </c>
      <c r="AQ303" s="105">
        <f>BS_CONTROLE[[#This Row],[KM - Inicio]]</f>
        <v>0</v>
      </c>
      <c r="AR303" s="108"/>
      <c r="AS303" s="108"/>
      <c r="AT303" s="108"/>
      <c r="AU303" s="136"/>
      <c r="AV303" s="136"/>
      <c r="AW303" s="14"/>
      <c r="AX303" s="14"/>
      <c r="AY303" s="164" t="str">
        <f>IF(D303="","*",IFERROR(IF(ISODD(COUNT(AS303:AX303)),"ERRO",SUM((AT303-AS303),(AV303-AU303),(AX303-AW303))),"ERRO"))</f>
        <v>*</v>
      </c>
      <c r="AZ303" s="153"/>
      <c r="BA303" s="109"/>
      <c r="BB303" s="10" t="str">
        <f>IFERROR(_xlfn.XLOOKUP(AI303, BS_ATIVIDADE[ATIVIDADE],BS_ATIVIDADE[UNIDADE] ), "*")</f>
        <v>*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3" s="150"/>
      <c r="BG303" s="16"/>
      <c r="BH303" s="17"/>
      <c r="BI303" s="17"/>
      <c r="BJ303" s="17"/>
      <c r="BK303" s="18"/>
      <c r="BL303" s="16"/>
      <c r="BM303" s="130"/>
      <c r="BN303" s="130"/>
      <c r="BO303" s="130"/>
      <c r="BP303" s="18"/>
      <c r="BQ303" s="12" t="str">
        <f>IF(AND(BR303&lt;1,BS303&lt;1),"Produção e Intervalo",IF(BR303&lt;1,"Intervalo",IF(BS303&lt;1,"Produção","Aderente")))</f>
        <v>Aderente</v>
      </c>
      <c r="BR303" s="19" t="str">
        <f>IF(OR(B303="",F303=""),"*",AY303/P303)</f>
        <v>*</v>
      </c>
      <c r="BS303" s="19" t="str">
        <f>IF(OR(B303="",F303=""),"*",BA303/Q303)</f>
        <v>*</v>
      </c>
      <c r="BT303" s="8" t="str">
        <f t="shared" si="5"/>
        <v/>
      </c>
    </row>
    <row r="304" spans="1:72">
      <c r="A304" s="47" t="str">
        <f>D304&amp;B304</f>
        <v/>
      </c>
      <c r="B304" s="102"/>
      <c r="C304" s="135" t="str">
        <f>IF(BS_CONTROLE[[#This Row],[DATA]]="","",WEEKNUM(BS_CONTROLE[[#This Row],[DATA]]))</f>
        <v/>
      </c>
      <c r="D304" s="104"/>
      <c r="E304" s="159">
        <v>298</v>
      </c>
      <c r="F304" s="126"/>
      <c r="G304" s="142" t="str">
        <f>IF(D304="","*",VLOOKUP(F304,BS_ATIVIDADE[],3,FALSE))</f>
        <v>*</v>
      </c>
      <c r="H304" s="106"/>
      <c r="I304" s="106"/>
      <c r="J304" s="105"/>
      <c r="K304" s="105"/>
      <c r="L304" s="105"/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06"/>
      <c r="P304" s="106"/>
      <c r="Q304" s="105"/>
      <c r="R304" s="10" t="str">
        <f>IFERROR(_xlfn.XLOOKUP(F304, BS_ATIVIDADE[ATIVIDADE],BS_ATIVIDADE[UNIDADE] ), "*")</f>
        <v>*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4" s="105"/>
      <c r="W304" s="151"/>
      <c r="X304" s="104"/>
      <c r="Y304" s="129"/>
      <c r="Z304" s="104"/>
      <c r="AA304" s="105"/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-</v>
      </c>
      <c r="AJ304" s="9" t="str">
        <f>IF(BS_CONTROLE[[#This Row],[Atividade]]=0, "-", BS_CONTROLE[[#This Row],[Atividade]])</f>
        <v>-</v>
      </c>
      <c r="AK304" s="31">
        <f>BS_CONTROLE[[#This Row],[Local - Partida]]</f>
        <v>0</v>
      </c>
      <c r="AL304" s="31">
        <f>BS_CONTROLE[[#This Row],[Local - Encerramento]]</f>
        <v>0</v>
      </c>
      <c r="AM304" s="105" t="str">
        <f>IF(BS_CONTROLE[[#This Row],[Entre - Estações]]=0, "-", BS_CONTROLE[[#This Row],[Entre - Estações]])</f>
        <v>-</v>
      </c>
      <c r="AN304" s="105" t="str">
        <f>IF(BS_CONTROLE[[#This Row],[SB]]=0, "-", BS_CONTROLE[[#This Row],[SB]])</f>
        <v>-</v>
      </c>
      <c r="AO304" s="105" t="str">
        <f>IF(BS_CONTROLE[[#This Row],[SUB]]=0, "-", BS_CONTROLE[[#This Row],[SUB]])</f>
        <v>-</v>
      </c>
      <c r="AP304" s="105">
        <f>BS_CONTROLE[[#This Row],[KM - Inicio]]</f>
        <v>0</v>
      </c>
      <c r="AQ304" s="105">
        <f>BS_CONTROLE[[#This Row],[KM - Inicio]]</f>
        <v>0</v>
      </c>
      <c r="AR304" s="108"/>
      <c r="AS304" s="108"/>
      <c r="AT304" s="108"/>
      <c r="AU304" s="136"/>
      <c r="AV304" s="136"/>
      <c r="AW304" s="14"/>
      <c r="AX304" s="14"/>
      <c r="AY304" s="164" t="str">
        <f>IF(D304="","*",IFERROR(IF(ISODD(COUNT(AS304:AX304)),"ERRO",SUM((AT304-AS304),(AV304-AU304),(AX304-AW304))),"ERRO"))</f>
        <v>*</v>
      </c>
      <c r="AZ304" s="153"/>
      <c r="BA304" s="109"/>
      <c r="BB304" s="10" t="str">
        <f>IFERROR(_xlfn.XLOOKUP(AI304, BS_ATIVIDADE[ATIVIDADE],BS_ATIVIDADE[UNIDADE] ), "*")</f>
        <v>*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4" s="150"/>
      <c r="BG304" s="16"/>
      <c r="BH304" s="17"/>
      <c r="BI304" s="17"/>
      <c r="BJ304" s="17"/>
      <c r="BK304" s="18"/>
      <c r="BL304" s="16"/>
      <c r="BM304" s="130"/>
      <c r="BN304" s="130"/>
      <c r="BO304" s="130"/>
      <c r="BP304" s="18"/>
      <c r="BQ304" s="12" t="str">
        <f>IF(AND(BR304&lt;1,BS304&lt;1),"Produção e Intervalo",IF(BR304&lt;1,"Intervalo",IF(BS304&lt;1,"Produção","Aderente")))</f>
        <v>Aderente</v>
      </c>
      <c r="BR304" s="19" t="str">
        <f>IF(OR(B304="",F304=""),"*",AY304/P304)</f>
        <v>*</v>
      </c>
      <c r="BS304" s="19" t="str">
        <f>IF(OR(B304="",F304=""),"*",BA304/Q304)</f>
        <v>*</v>
      </c>
      <c r="BT304" s="8" t="str">
        <f t="shared" si="5"/>
        <v/>
      </c>
    </row>
    <row r="305" spans="1:72">
      <c r="A305" s="47" t="str">
        <f>D305&amp;B305</f>
        <v/>
      </c>
      <c r="B305" s="102"/>
      <c r="C305" s="135" t="str">
        <f>IF(BS_CONTROLE[[#This Row],[DATA]]="","",WEEKNUM(BS_CONTROLE[[#This Row],[DATA]]))</f>
        <v/>
      </c>
      <c r="D305" s="104"/>
      <c r="E305" s="159">
        <v>299</v>
      </c>
      <c r="F305" s="126"/>
      <c r="G305" s="142" t="str">
        <f>IF(D305="","*",VLOOKUP(F305,BS_ATIVIDADE[],3,FALSE))</f>
        <v>*</v>
      </c>
      <c r="H305" s="106"/>
      <c r="I305" s="106"/>
      <c r="J305" s="105"/>
      <c r="K305" s="105"/>
      <c r="L305" s="105"/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06"/>
      <c r="P305" s="106"/>
      <c r="Q305" s="105"/>
      <c r="R305" s="10" t="str">
        <f>IFERROR(_xlfn.XLOOKUP(F305, BS_ATIVIDADE[ATIVIDADE],BS_ATIVIDADE[UNIDADE] ), "*")</f>
        <v>*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5" s="105"/>
      <c r="W305" s="151"/>
      <c r="X305" s="104"/>
      <c r="Y305" s="129"/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-</v>
      </c>
      <c r="AJ305" s="9" t="str">
        <f>IF(BS_CONTROLE[[#This Row],[Atividade]]=0, "-", BS_CONTROLE[[#This Row],[Atividade]])</f>
        <v>-</v>
      </c>
      <c r="AK305" s="31">
        <f>BS_CONTROLE[[#This Row],[Local - Partida]]</f>
        <v>0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-</v>
      </c>
      <c r="AN305" s="105" t="str">
        <f>IF(BS_CONTROLE[[#This Row],[SB]]=0, "-", BS_CONTROLE[[#This Row],[SB]])</f>
        <v>-</v>
      </c>
      <c r="AO305" s="105" t="str">
        <f>IF(BS_CONTROLE[[#This Row],[SUB]]=0, "-", BS_CONTROLE[[#This Row],[SUB]])</f>
        <v>-</v>
      </c>
      <c r="AP305" s="105">
        <f>BS_CONTROLE[[#This Row],[KM - Inicio]]</f>
        <v>0</v>
      </c>
      <c r="AQ305" s="105">
        <f>BS_CONTROLE[[#This Row],[KM - Inicio]]</f>
        <v>0</v>
      </c>
      <c r="AR305" s="108"/>
      <c r="AS305" s="108"/>
      <c r="AT305" s="108"/>
      <c r="AU305" s="136"/>
      <c r="AV305" s="136"/>
      <c r="AW305" s="14"/>
      <c r="AX305" s="14"/>
      <c r="AY305" s="164" t="str">
        <f>IF(D305="","*",IFERROR(IF(ISODD(COUNT(AS305:AX305)),"ERRO",SUM((AT305-AS305),(AV305-AU305),(AX305-AW305))),"ERRO"))</f>
        <v>*</v>
      </c>
      <c r="AZ305" s="153"/>
      <c r="BA305" s="109"/>
      <c r="BB305" s="10" t="str">
        <f>IFERROR(_xlfn.XLOOKUP(AI305, BS_ATIVIDADE[ATIVIDADE],BS_ATIVIDADE[UNIDADE] ), "*")</f>
        <v>*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5" s="150"/>
      <c r="BG305" s="16"/>
      <c r="BH305" s="17"/>
      <c r="BI305" s="17"/>
      <c r="BJ305" s="17"/>
      <c r="BK305" s="18"/>
      <c r="BL305" s="16"/>
      <c r="BM305" s="130"/>
      <c r="BN305" s="130"/>
      <c r="BO305" s="130"/>
      <c r="BP305" s="18"/>
      <c r="BQ305" s="12" t="str">
        <f>IF(AND(BR305&lt;1,BS305&lt;1),"Produção e Intervalo",IF(BR305&lt;1,"Intervalo",IF(BS305&lt;1,"Produção","Aderente")))</f>
        <v>Aderente</v>
      </c>
      <c r="BR305" s="19" t="str">
        <f>IF(OR(B305="",F305=""),"*",AY305/P305)</f>
        <v>*</v>
      </c>
      <c r="BS305" s="19" t="str">
        <f>IF(OR(B305="",F305=""),"*",BA305/Q305)</f>
        <v>*</v>
      </c>
      <c r="BT305" s="8" t="str">
        <f t="shared" si="5"/>
        <v/>
      </c>
    </row>
    <row r="306" spans="1:72">
      <c r="A306" s="47" t="str">
        <f>D306&amp;B306</f>
        <v/>
      </c>
      <c r="B306" s="102"/>
      <c r="C306" s="135" t="str">
        <f>IF(BS_CONTROLE[[#This Row],[DATA]]="","",WEEKNUM(BS_CONTROLE[[#This Row],[DATA]]))</f>
        <v/>
      </c>
      <c r="D306" s="104"/>
      <c r="E306" s="159">
        <v>300</v>
      </c>
      <c r="F306" s="126"/>
      <c r="G306" s="142" t="str">
        <f>IF(D306="","*",VLOOKUP(F306,BS_ATIVIDADE[],3,FALSE))</f>
        <v>*</v>
      </c>
      <c r="H306" s="106"/>
      <c r="I306" s="106"/>
      <c r="J306" s="105"/>
      <c r="K306" s="105"/>
      <c r="L306" s="105"/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06"/>
      <c r="P306" s="106"/>
      <c r="Q306" s="105"/>
      <c r="R306" s="10" t="str">
        <f>IFERROR(_xlfn.XLOOKUP(F306, BS_ATIVIDADE[ATIVIDADE],BS_ATIVIDADE[UNIDADE] ), "*")</f>
        <v>*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6" s="105"/>
      <c r="W306" s="151"/>
      <c r="X306" s="104"/>
      <c r="Y306" s="129"/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-</v>
      </c>
      <c r="AJ306" s="9" t="str">
        <f>IF(BS_CONTROLE[[#This Row],[Atividade]]=0, "-", BS_CONTROLE[[#This Row],[Atividade]])</f>
        <v>-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-</v>
      </c>
      <c r="AN306" s="105" t="str">
        <f>IF(BS_CONTROLE[[#This Row],[SB]]=0, "-", BS_CONTROLE[[#This Row],[SB]])</f>
        <v>-</v>
      </c>
      <c r="AO306" s="105" t="str">
        <f>IF(BS_CONTROLE[[#This Row],[SUB]]=0, "-", BS_CONTROLE[[#This Row],[SUB]])</f>
        <v>-</v>
      </c>
      <c r="AP306" s="105">
        <f>BS_CONTROLE[[#This Row],[KM - Inicio]]</f>
        <v>0</v>
      </c>
      <c r="AQ306" s="105">
        <f>BS_CONTROLE[[#This Row],[KM - Inicio]]</f>
        <v>0</v>
      </c>
      <c r="AR306" s="108"/>
      <c r="AS306" s="108"/>
      <c r="AT306" s="108"/>
      <c r="AU306" s="136"/>
      <c r="AV306" s="136"/>
      <c r="AW306" s="14"/>
      <c r="AX306" s="14"/>
      <c r="AY306" s="164" t="str">
        <f>IF(D306="","*",IFERROR(IF(ISODD(COUNT(AS306:AX306)),"ERRO",SUM((AT306-AS306),(AV306-AU306),(AX306-AW306))),"ERRO"))</f>
        <v>*</v>
      </c>
      <c r="AZ306" s="153"/>
      <c r="BA306" s="109"/>
      <c r="BB306" s="10" t="str">
        <f>IFERROR(_xlfn.XLOOKUP(AI306, BS_ATIVIDADE[ATIVIDADE],BS_ATIVIDADE[UNIDADE] ), "*")</f>
        <v>*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6" s="150"/>
      <c r="BG306" s="16"/>
      <c r="BH306" s="17"/>
      <c r="BI306" s="17"/>
      <c r="BJ306" s="17"/>
      <c r="BK306" s="18"/>
      <c r="BL306" s="16"/>
      <c r="BM306" s="130"/>
      <c r="BN306" s="130"/>
      <c r="BO306" s="130"/>
      <c r="BP306" s="18"/>
      <c r="BQ306" s="12" t="str">
        <f>IF(AND(BR306&lt;1,BS306&lt;1),"Produção e Intervalo",IF(BR306&lt;1,"Intervalo",IF(BS306&lt;1,"Produção","Aderente")))</f>
        <v>Aderente</v>
      </c>
      <c r="BR306" s="19" t="str">
        <f>IF(OR(B306="",F306=""),"*",AY306/P306)</f>
        <v>*</v>
      </c>
      <c r="BS306" s="19" t="str">
        <f>IF(OR(B306="",F306=""),"*",BA306/Q306)</f>
        <v>*</v>
      </c>
      <c r="BT306" s="8" t="str">
        <f t="shared" si="5"/>
        <v/>
      </c>
    </row>
    <row r="307" spans="1:72">
      <c r="A307" s="47" t="str">
        <f>D307&amp;B307</f>
        <v/>
      </c>
      <c r="B307" s="102"/>
      <c r="C307" s="135" t="str">
        <f>IF(BS_CONTROLE[[#This Row],[DATA]]="","",WEEKNUM(BS_CONTROLE[[#This Row],[DATA]]))</f>
        <v/>
      </c>
      <c r="D307" s="104"/>
      <c r="E307" s="159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4" t="str">
        <f>IF(D307="","*",IFERROR(IF(ISODD(COUNT(AS307:AX307)),"ERRO",SUM((AT307-AS307),(AV307-AU307),(AX307-AW307))),"ERRO"))</f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>IF(AND(BR307&lt;1,BS307&lt;1),"Produção e Intervalo",IF(BR307&lt;1,"Intervalo",IF(BS307&lt;1,"Produção","Aderente")))</f>
        <v>Aderente</v>
      </c>
      <c r="BR307" s="19" t="str">
        <f>IF(OR(B307="",F307=""),"*",AY307/P307)</f>
        <v>*</v>
      </c>
      <c r="BS307" s="19" t="str">
        <f>IF(OR(B307="",F307=""),"*",BA307/Q307)</f>
        <v>*</v>
      </c>
      <c r="BT307" s="8" t="str">
        <f t="shared" si="5"/>
        <v/>
      </c>
    </row>
    <row r="308" spans="1:72">
      <c r="A308" s="47" t="str">
        <f>D308&amp;B308</f>
        <v/>
      </c>
      <c r="B308" s="102"/>
      <c r="C308" s="135" t="str">
        <f>IF(BS_CONTROLE[[#This Row],[DATA]]="","",WEEKNUM(BS_CONTROLE[[#This Row],[DATA]]))</f>
        <v/>
      </c>
      <c r="D308" s="104"/>
      <c r="E308" s="159">
        <v>302</v>
      </c>
      <c r="F308" s="126"/>
      <c r="G308" s="142" t="str">
        <f>IF(D308="","*",VLOOKUP(F308,BS_ATIVIDADE[],3,FALSE))</f>
        <v>*</v>
      </c>
      <c r="H308" s="106"/>
      <c r="I308" s="106"/>
      <c r="J308" s="105"/>
      <c r="K308" s="105"/>
      <c r="L308" s="105"/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06"/>
      <c r="P308" s="106"/>
      <c r="Q308" s="105"/>
      <c r="R308" s="10" t="str">
        <f>IFERROR(_xlfn.XLOOKUP(F308, BS_ATIVIDADE[ATIVIDADE],BS_ATIVIDADE[UNIDADE] ), "*")</f>
        <v>*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8" s="105"/>
      <c r="W308" s="151"/>
      <c r="X308" s="104"/>
      <c r="Y308" s="129"/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-</v>
      </c>
      <c r="AJ308" s="9" t="str">
        <f>IF(BS_CONTROLE[[#This Row],[Atividade]]=0, "-", BS_CONTROLE[[#This Row],[Atividade]])</f>
        <v>-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-</v>
      </c>
      <c r="AN308" s="105" t="str">
        <f>IF(BS_CONTROLE[[#This Row],[SB]]=0, "-", BS_CONTROLE[[#This Row],[SB]])</f>
        <v>-</v>
      </c>
      <c r="AO308" s="105" t="str">
        <f>IF(BS_CONTROLE[[#This Row],[SUB]]=0, "-", BS_CONTROLE[[#This Row],[SUB]])</f>
        <v>-</v>
      </c>
      <c r="AP308" s="105">
        <f>BS_CONTROLE[[#This Row],[KM - Inicio]]</f>
        <v>0</v>
      </c>
      <c r="AQ308" s="105">
        <f>BS_CONTROLE[[#This Row],[KM - Inicio]]</f>
        <v>0</v>
      </c>
      <c r="AR308" s="108"/>
      <c r="AS308" s="108"/>
      <c r="AT308" s="108"/>
      <c r="AU308" s="136"/>
      <c r="AV308" s="136"/>
      <c r="AW308" s="14"/>
      <c r="AX308" s="14"/>
      <c r="AY308" s="164" t="str">
        <f>IF(D308="","*",IFERROR(IF(ISODD(COUNT(AS308:AX308)),"ERRO",SUM((AT308-AS308),(AV308-AU308),(AX308-AW308))),"ERRO"))</f>
        <v>*</v>
      </c>
      <c r="AZ308" s="153"/>
      <c r="BA308" s="109"/>
      <c r="BB308" s="10" t="str">
        <f>IFERROR(_xlfn.XLOOKUP(AI308, BS_ATIVIDADE[ATIVIDADE],BS_ATIVIDADE[UNIDADE] ), "*")</f>
        <v>*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8" s="150"/>
      <c r="BG308" s="16"/>
      <c r="BH308" s="17"/>
      <c r="BI308" s="17"/>
      <c r="BJ308" s="17"/>
      <c r="BK308" s="18"/>
      <c r="BL308" s="16"/>
      <c r="BM308" s="130"/>
      <c r="BN308" s="130"/>
      <c r="BO308" s="130"/>
      <c r="BP308" s="18"/>
      <c r="BQ308" s="12" t="str">
        <f>IF(AND(BR308&lt;1,BS308&lt;1),"Produção e Intervalo",IF(BR308&lt;1,"Intervalo",IF(BS308&lt;1,"Produção","Aderente")))</f>
        <v>Aderente</v>
      </c>
      <c r="BR308" s="19" t="str">
        <f>IF(OR(B308="",F308=""),"*",AY308/P308)</f>
        <v>*</v>
      </c>
      <c r="BS308" s="19" t="str">
        <f>IF(OR(B308="",F308=""),"*",BA308/Q308)</f>
        <v>*</v>
      </c>
      <c r="BT308" s="8" t="str">
        <f t="shared" si="5"/>
        <v/>
      </c>
    </row>
    <row r="309" spans="1:72">
      <c r="A309" s="47" t="str">
        <f>D309&amp;B309</f>
        <v/>
      </c>
      <c r="B309" s="102"/>
      <c r="C309" s="135" t="str">
        <f>IF(BS_CONTROLE[[#This Row],[DATA]]="","",WEEKNUM(BS_CONTROLE[[#This Row],[DATA]]))</f>
        <v/>
      </c>
      <c r="D309" s="104"/>
      <c r="E309" s="159">
        <v>303</v>
      </c>
      <c r="F309" s="126"/>
      <c r="G309" s="142" t="str">
        <f>IF(D309="","*",VLOOKUP(F309,BS_ATIVIDADE[],3,FALSE))</f>
        <v>*</v>
      </c>
      <c r="H309" s="106"/>
      <c r="I309" s="106"/>
      <c r="J309" s="105"/>
      <c r="K309" s="105"/>
      <c r="L309" s="105"/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06"/>
      <c r="P309" s="106"/>
      <c r="Q309" s="105"/>
      <c r="R309" s="10" t="str">
        <f>IFERROR(_xlfn.XLOOKUP(F309, BS_ATIVIDADE[ATIVIDADE],BS_ATIVIDADE[UNIDADE] ), "*")</f>
        <v>*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9" s="105"/>
      <c r="W309" s="151"/>
      <c r="X309" s="104"/>
      <c r="Y309" s="129"/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-</v>
      </c>
      <c r="AJ309" s="9" t="str">
        <f>IF(BS_CONTROLE[[#This Row],[Atividade]]=0, "-", BS_CONTROLE[[#This Row],[Atividade]])</f>
        <v>-</v>
      </c>
      <c r="AK309" s="31">
        <f>BS_CONTROLE[[#This Row],[Local - Partida]]</f>
        <v>0</v>
      </c>
      <c r="AL309" s="31">
        <f>BS_CONTROLE[[#This Row],[Local - Encerramento]]</f>
        <v>0</v>
      </c>
      <c r="AM309" s="105" t="str">
        <f>IF(BS_CONTROLE[[#This Row],[Entre - Estações]]=0, "-", BS_CONTROLE[[#This Row],[Entre - Estações]])</f>
        <v>-</v>
      </c>
      <c r="AN309" s="105" t="str">
        <f>IF(BS_CONTROLE[[#This Row],[SB]]=0, "-", BS_CONTROLE[[#This Row],[SB]])</f>
        <v>-</v>
      </c>
      <c r="AO309" s="105" t="str">
        <f>IF(BS_CONTROLE[[#This Row],[SUB]]=0, "-", BS_CONTROLE[[#This Row],[SUB]])</f>
        <v>-</v>
      </c>
      <c r="AP309" s="105">
        <f>BS_CONTROLE[[#This Row],[KM - Inicio]]</f>
        <v>0</v>
      </c>
      <c r="AQ309" s="105">
        <f>BS_CONTROLE[[#This Row],[KM - Inicio]]</f>
        <v>0</v>
      </c>
      <c r="AR309" s="108"/>
      <c r="AS309" s="108"/>
      <c r="AT309" s="108"/>
      <c r="AU309" s="136"/>
      <c r="AV309" s="136"/>
      <c r="AW309" s="14"/>
      <c r="AX309" s="14"/>
      <c r="AY309" s="164" t="str">
        <f>IF(D309="","*",IFERROR(IF(ISODD(COUNT(AS309:AX309)),"ERRO",SUM((AT309-AS309),(AV309-AU309),(AX309-AW309))),"ERRO"))</f>
        <v>*</v>
      </c>
      <c r="AZ309" s="153"/>
      <c r="BA309" s="109"/>
      <c r="BB309" s="10" t="str">
        <f>IFERROR(_xlfn.XLOOKUP(AI309, BS_ATIVIDADE[ATIVIDADE],BS_ATIVIDADE[UNIDADE] ), "*")</f>
        <v>*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9" s="150"/>
      <c r="BG309" s="16"/>
      <c r="BH309" s="17"/>
      <c r="BI309" s="17"/>
      <c r="BJ309" s="17"/>
      <c r="BK309" s="18"/>
      <c r="BL309" s="16"/>
      <c r="BM309" s="130"/>
      <c r="BN309" s="130"/>
      <c r="BO309" s="130"/>
      <c r="BP309" s="18"/>
      <c r="BQ309" s="12" t="str">
        <f>IF(AND(BR309&lt;1,BS309&lt;1),"Produção e Intervalo",IF(BR309&lt;1,"Intervalo",IF(BS309&lt;1,"Produção","Aderente")))</f>
        <v>Aderente</v>
      </c>
      <c r="BR309" s="19" t="str">
        <f>IF(OR(B309="",F309=""),"*",AY309/P309)</f>
        <v>*</v>
      </c>
      <c r="BS309" s="19" t="str">
        <f>IF(OR(B309="",F309=""),"*",BA309/Q309)</f>
        <v>*</v>
      </c>
      <c r="BT309" s="8" t="str">
        <f t="shared" si="5"/>
        <v/>
      </c>
    </row>
    <row r="310" spans="1:72">
      <c r="A310" s="47" t="str">
        <f>D310&amp;B310</f>
        <v>ROBSON (TF-701)</v>
      </c>
      <c r="B310" s="102"/>
      <c r="C310" s="135" t="str">
        <f>IF(BS_CONTROLE[[#This Row],[DATA]]="","",WEEKNUM(BS_CONTROLE[[#This Row],[DATA]]))</f>
        <v/>
      </c>
      <c r="D310" s="104" t="s">
        <v>898</v>
      </c>
      <c r="E310" s="159">
        <v>304</v>
      </c>
      <c r="F310" s="126" t="s">
        <v>744</v>
      </c>
      <c r="G310" s="142" t="str">
        <f>IF(D310="","*",VLOOKUP(F310,BS_ATIVIDADE[],3,FALSE))</f>
        <v>DORMENTE - SUBSTITUIÇÂO</v>
      </c>
      <c r="H310" s="106" t="s">
        <v>558</v>
      </c>
      <c r="I310" s="106" t="s">
        <v>558</v>
      </c>
      <c r="J310" s="105">
        <v>56</v>
      </c>
      <c r="K310" s="105">
        <v>190.3</v>
      </c>
      <c r="L310" s="105">
        <v>190.5</v>
      </c>
      <c r="M310" s="105" t="s">
        <v>1118</v>
      </c>
      <c r="N310" s="105" t="s">
        <v>229</v>
      </c>
      <c r="O310" s="106">
        <v>0.375</v>
      </c>
      <c r="P310" s="106">
        <v>8.3333333333333329E-2</v>
      </c>
      <c r="Q310" s="105">
        <v>50</v>
      </c>
      <c r="R310" s="10" t="str">
        <f>IFERROR(_xlfn.XLOOKUP(F310, BS_ATIVIDADE[ATIVIDADE],BS_ATIVIDADE[UNIDADE] ), "*")</f>
        <v>Nº DE DORMENTES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0" s="105" t="s">
        <v>1119</v>
      </c>
      <c r="W310" s="151" t="s">
        <v>1093</v>
      </c>
      <c r="X310" s="104" t="s">
        <v>386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PDM - SUBSTITUIÇÃO - DORMENTE</v>
      </c>
      <c r="AJ310" s="9" t="str">
        <f>IF(BS_CONTROLE[[#This Row],[Atividade]]=0, "-", BS_CONTROLE[[#This Row],[Atividade]])</f>
        <v>PDM - SUBSTITUIÇÃO - DORMENTE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ZDY-ZFY</v>
      </c>
      <c r="AN310" s="105" t="str">
        <f>IF(BS_CONTROLE[[#This Row],[SB]]=0, "-", BS_CONTROLE[[#This Row],[SB]])</f>
        <v>189ZFY</v>
      </c>
      <c r="AO310" s="105">
        <f>IF(BS_CONTROLE[[#This Row],[SUB]]=0, "-", BS_CONTROLE[[#This Row],[SUB]])</f>
        <v>56</v>
      </c>
      <c r="AP310" s="105">
        <f>BS_CONTROLE[[#This Row],[KM - Inicio]]</f>
        <v>190.3</v>
      </c>
      <c r="AQ310" s="105">
        <f>BS_CONTROLE[[#This Row],[KM - Inicio]]</f>
        <v>190.3</v>
      </c>
      <c r="AR310" s="108"/>
      <c r="AS310" s="108"/>
      <c r="AT310" s="108"/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0</v>
      </c>
      <c r="AZ310" s="153"/>
      <c r="BA310" s="109"/>
      <c r="BB310" s="10" t="str">
        <f>IFERROR(_xlfn.XLOOKUP(AI310, BS_ATIVIDADE[ATIVIDADE],BS_ATIVIDADE[UNIDADE] ), "*")</f>
        <v>Nº DE DORMENTES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0" s="105" t="s">
        <v>1119</v>
      </c>
      <c r="BG310" s="16"/>
      <c r="BH310" s="17"/>
      <c r="BI310" s="17"/>
      <c r="BJ310" s="17"/>
      <c r="BK310" s="18"/>
      <c r="BL310" s="16"/>
      <c r="BM310" s="130"/>
      <c r="BN310" s="130"/>
      <c r="BO310" s="130"/>
      <c r="BP310" s="18"/>
      <c r="BQ310" s="12" t="str">
        <f>IF(AND(BR310&lt;1,BS310&lt;1),"Produção e Intervalo",IF(BR310&lt;1,"Intervalo",IF(BS310&lt;1,"Produção","Aderente")))</f>
        <v>Aderente</v>
      </c>
      <c r="BR310" s="19" t="str">
        <f>IF(OR(B310="",F310=""),"*",AY310/P310)</f>
        <v>*</v>
      </c>
      <c r="BS310" s="19" t="str">
        <f>IF(OR(B310="",F310=""),"*",BA310/Q310)</f>
        <v>*</v>
      </c>
      <c r="BT310" s="8" t="str">
        <f t="shared" si="5"/>
        <v/>
      </c>
    </row>
    <row r="311" spans="1:72">
      <c r="A311" s="47" t="str">
        <f>D311&amp;B311</f>
        <v/>
      </c>
      <c r="B311" s="102"/>
      <c r="C311" s="135" t="str">
        <f>IF(BS_CONTROLE[[#This Row],[DATA]]="","",WEEKNUM(BS_CONTROLE[[#This Row],[DATA]]))</f>
        <v/>
      </c>
      <c r="D311" s="104"/>
      <c r="E311" s="159">
        <v>305</v>
      </c>
      <c r="F311" s="126"/>
      <c r="G311" s="142" t="str">
        <f>IF(D311="","*",VLOOKUP(F311,BS_ATIVIDADE[],3,FALSE))</f>
        <v>*</v>
      </c>
      <c r="H311" s="106"/>
      <c r="I311" s="106"/>
      <c r="J311" s="105"/>
      <c r="K311" s="105"/>
      <c r="L311" s="105"/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127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06"/>
      <c r="P311" s="106"/>
      <c r="Q311" s="105"/>
      <c r="R311" s="10" t="str">
        <f>IFERROR(_xlfn.XLOOKUP(F311, BS_ATIVIDADE[ATIVIDADE],BS_ATIVIDADE[UNIDADE] ), "*")</f>
        <v>*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1" s="105"/>
      <c r="W311" s="151"/>
      <c r="X311" s="104"/>
      <c r="Y311" s="129"/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-</v>
      </c>
      <c r="AJ311" s="9" t="str">
        <f>IF(BS_CONTROLE[[#This Row],[Atividade]]=0, "-", BS_CONTROLE[[#This Row],[Atividade]])</f>
        <v>-</v>
      </c>
      <c r="AK311" s="31">
        <f>BS_CONTROLE[[#This Row],[Local - Partida]]</f>
        <v>0</v>
      </c>
      <c r="AL311" s="31">
        <f>BS_CONTROLE[[#This Row],[Local - Encerramento]]</f>
        <v>0</v>
      </c>
      <c r="AM311" s="105" t="str">
        <f>IF(BS_CONTROLE[[#This Row],[Entre - Estações]]=0, "-", BS_CONTROLE[[#This Row],[Entre - Estações]])</f>
        <v>-</v>
      </c>
      <c r="AN311" s="105" t="str">
        <f>IF(BS_CONTROLE[[#This Row],[SB]]=0, "-", BS_CONTROLE[[#This Row],[SB]])</f>
        <v>-</v>
      </c>
      <c r="AO311" s="105" t="str">
        <f>IF(BS_CONTROLE[[#This Row],[SUB]]=0, "-", BS_CONTROLE[[#This Row],[SUB]])</f>
        <v>-</v>
      </c>
      <c r="AP311" s="105">
        <f>BS_CONTROLE[[#This Row],[KM - Inicio]]</f>
        <v>0</v>
      </c>
      <c r="AQ311" s="105">
        <f>BS_CONTROLE[[#This Row],[KM - Inicio]]</f>
        <v>0</v>
      </c>
      <c r="AR311" s="108"/>
      <c r="AS311" s="108"/>
      <c r="AT311" s="108"/>
      <c r="AU311" s="136"/>
      <c r="AV311" s="136"/>
      <c r="AW311" s="14"/>
      <c r="AX311" s="14"/>
      <c r="AY311" s="164" t="str">
        <f>IF(D311="","*",IFERROR(IF(ISODD(COUNT(AS311:AX311)),"ERRO",SUM((AT311-AS311),(AV311-AU311),(AX311-AW311))),"ERRO"))</f>
        <v>*</v>
      </c>
      <c r="AZ311" s="153"/>
      <c r="BA311" s="109"/>
      <c r="BB311" s="10" t="str">
        <f>IFERROR(_xlfn.XLOOKUP(AI311, BS_ATIVIDADE[ATIVIDADE],BS_ATIVIDADE[UNIDADE] ), "*")</f>
        <v>*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1" s="150"/>
      <c r="BG311" s="16"/>
      <c r="BH311" s="17"/>
      <c r="BI311" s="17"/>
      <c r="BJ311" s="17"/>
      <c r="BK311" s="18"/>
      <c r="BL311" s="16"/>
      <c r="BM311" s="130"/>
      <c r="BN311" s="130"/>
      <c r="BO311" s="130"/>
      <c r="BP311" s="18"/>
      <c r="BQ311" s="12" t="str">
        <f>IF(AND(BR311&lt;1,BS311&lt;1),"Produção e Intervalo",IF(BR311&lt;1,"Intervalo",IF(BS311&lt;1,"Produção","Aderente")))</f>
        <v>Aderente</v>
      </c>
      <c r="BR311" s="19" t="str">
        <f>IF(OR(B311="",F311=""),"*",AY311/P311)</f>
        <v>*</v>
      </c>
      <c r="BS311" s="19" t="str">
        <f>IF(OR(B311="",F311=""),"*",BA311/Q311)</f>
        <v>*</v>
      </c>
      <c r="BT311" s="8" t="str">
        <f t="shared" si="5"/>
        <v/>
      </c>
    </row>
    <row r="312" spans="1:72">
      <c r="A312" s="47" t="str">
        <f>D312&amp;B312</f>
        <v/>
      </c>
      <c r="B312" s="102"/>
      <c r="C312" s="135" t="str">
        <f>IF(BS_CONTROLE[[#This Row],[DATA]]="","",WEEKNUM(BS_CONTROLE[[#This Row],[DATA]]))</f>
        <v/>
      </c>
      <c r="D312" s="104"/>
      <c r="E312" s="159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4" t="str">
        <f>IF(D312="","*",IFERROR(IF(ISODD(COUNT(AS312:AX312)),"ERRO",SUM((AT312-AS312),(AV312-AU312),(AX312-AW312))),"ERRO"))</f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>IF(AND(BR312&lt;1,BS312&lt;1),"Produção e Intervalo",IF(BR312&lt;1,"Intervalo",IF(BS312&lt;1,"Produção","Aderente")))</f>
        <v>Aderente</v>
      </c>
      <c r="BR312" s="19" t="str">
        <f>IF(OR(B312="",F312=""),"*",AY312/P312)</f>
        <v>*</v>
      </c>
      <c r="BS312" s="19" t="str">
        <f>IF(OR(B312="",F312=""),"*",BA312/Q312)</f>
        <v>*</v>
      </c>
      <c r="BT312" s="8" t="str">
        <f t="shared" si="5"/>
        <v/>
      </c>
    </row>
    <row r="313" spans="1:72">
      <c r="A313" s="47" t="str">
        <f>D313&amp;B313</f>
        <v/>
      </c>
      <c r="B313" s="102"/>
      <c r="C313" s="135" t="str">
        <f>IF(BS_CONTROLE[[#This Row],[DATA]]="","",WEEKNUM(BS_CONTROLE[[#This Row],[DATA]]))</f>
        <v/>
      </c>
      <c r="D313" s="104"/>
      <c r="E313" s="159">
        <v>307</v>
      </c>
      <c r="F313" s="126"/>
      <c r="G313" s="142" t="str">
        <f>IF(D313="","*",VLOOKUP(F313,BS_ATIVIDADE[],3,FALSE))</f>
        <v>*</v>
      </c>
      <c r="H313" s="106"/>
      <c r="I313" s="106"/>
      <c r="J313" s="105"/>
      <c r="K313" s="105"/>
      <c r="L313" s="105"/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06"/>
      <c r="P313" s="106"/>
      <c r="Q313" s="105"/>
      <c r="R313" s="10" t="str">
        <f>IFERROR(_xlfn.XLOOKUP(F313, BS_ATIVIDADE[ATIVIDADE],BS_ATIVIDADE[UNIDADE] ), "*")</f>
        <v>*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3" s="105"/>
      <c r="W313" s="151"/>
      <c r="X313" s="104"/>
      <c r="Y313" s="129"/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-</v>
      </c>
      <c r="AJ313" s="9" t="str">
        <f>IF(BS_CONTROLE[[#This Row],[Atividade]]=0, "-", BS_CONTROLE[[#This Row],[Atividade]])</f>
        <v>-</v>
      </c>
      <c r="AK313" s="31">
        <f>BS_CONTROLE[[#This Row],[Local - Partida]]</f>
        <v>0</v>
      </c>
      <c r="AL313" s="31">
        <f>BS_CONTROLE[[#This Row],[Local - Encerramento]]</f>
        <v>0</v>
      </c>
      <c r="AM313" s="105" t="str">
        <f>IF(BS_CONTROLE[[#This Row],[Entre - Estações]]=0, "-", BS_CONTROLE[[#This Row],[Entre - Estações]])</f>
        <v>-</v>
      </c>
      <c r="AN313" s="105" t="str">
        <f>IF(BS_CONTROLE[[#This Row],[SB]]=0, "-", BS_CONTROLE[[#This Row],[SB]])</f>
        <v>-</v>
      </c>
      <c r="AO313" s="105" t="str">
        <f>IF(BS_CONTROLE[[#This Row],[SUB]]=0, "-", BS_CONTROLE[[#This Row],[SUB]])</f>
        <v>-</v>
      </c>
      <c r="AP313" s="105">
        <f>BS_CONTROLE[[#This Row],[KM - Inicio]]</f>
        <v>0</v>
      </c>
      <c r="AQ313" s="105">
        <f>BS_CONTROLE[[#This Row],[KM - Inicio]]</f>
        <v>0</v>
      </c>
      <c r="AR313" s="108"/>
      <c r="AS313" s="108"/>
      <c r="AT313" s="108"/>
      <c r="AU313" s="136"/>
      <c r="AV313" s="136"/>
      <c r="AW313" s="14"/>
      <c r="AX313" s="14"/>
      <c r="AY313" s="164" t="str">
        <f>IF(D313="","*",IFERROR(IF(ISODD(COUNT(AS313:AX313)),"ERRO",SUM((AT313-AS313),(AV313-AU313),(AX313-AW313))),"ERRO"))</f>
        <v>*</v>
      </c>
      <c r="AZ313" s="153"/>
      <c r="BA313" s="109"/>
      <c r="BB313" s="10" t="str">
        <f>IFERROR(_xlfn.XLOOKUP(AI313, BS_ATIVIDADE[ATIVIDADE],BS_ATIVIDADE[UNIDADE] ), "*")</f>
        <v>*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3" s="150"/>
      <c r="BG313" s="16"/>
      <c r="BH313" s="17"/>
      <c r="BI313" s="17"/>
      <c r="BJ313" s="17"/>
      <c r="BK313" s="18"/>
      <c r="BL313" s="16"/>
      <c r="BM313" s="130"/>
      <c r="BN313" s="130"/>
      <c r="BO313" s="130"/>
      <c r="BP313" s="18"/>
      <c r="BQ313" s="12" t="str">
        <f>IF(AND(BR313&lt;1,BS313&lt;1),"Produção e Intervalo",IF(BR313&lt;1,"Intervalo",IF(BS313&lt;1,"Produção","Aderente")))</f>
        <v>Aderente</v>
      </c>
      <c r="BR313" s="19" t="str">
        <f>IF(OR(B313="",F313=""),"*",AY313/P313)</f>
        <v>*</v>
      </c>
      <c r="BS313" s="19" t="str">
        <f>IF(OR(B313="",F313=""),"*",BA313/Q313)</f>
        <v>*</v>
      </c>
      <c r="BT313" s="8" t="str">
        <f t="shared" si="5"/>
        <v/>
      </c>
    </row>
    <row r="314" spans="1:72">
      <c r="A314" s="47" t="str">
        <f>D314&amp;B314</f>
        <v/>
      </c>
      <c r="B314" s="102"/>
      <c r="C314" s="135" t="str">
        <f>IF(BS_CONTROLE[[#This Row],[DATA]]="","",WEEKNUM(BS_CONTROLE[[#This Row],[DATA]]))</f>
        <v/>
      </c>
      <c r="D314" s="104"/>
      <c r="E314" s="159">
        <v>308</v>
      </c>
      <c r="F314" s="126"/>
      <c r="G314" s="142" t="str">
        <f>IF(D314="","*",VLOOKUP(F314,BS_ATIVIDADE[],3,FALSE))</f>
        <v>*</v>
      </c>
      <c r="H314" s="106"/>
      <c r="I314" s="106"/>
      <c r="J314" s="105"/>
      <c r="K314" s="105"/>
      <c r="L314" s="105"/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06"/>
      <c r="P314" s="106"/>
      <c r="Q314" s="105"/>
      <c r="R314" s="10" t="str">
        <f>IFERROR(_xlfn.XLOOKUP(F314, BS_ATIVIDADE[ATIVIDADE],BS_ATIVIDADE[UNIDADE] ), "*")</f>
        <v>*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4" s="105"/>
      <c r="W314" s="151"/>
      <c r="X314" s="104"/>
      <c r="Y314" s="129"/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-</v>
      </c>
      <c r="AJ314" s="9" t="str">
        <f>IF(BS_CONTROLE[[#This Row],[Atividade]]=0, "-", BS_CONTROLE[[#This Row],[Atividade]])</f>
        <v>-</v>
      </c>
      <c r="AK314" s="31">
        <f>BS_CONTROLE[[#This Row],[Local - Partida]]</f>
        <v>0</v>
      </c>
      <c r="AL314" s="31">
        <f>BS_CONTROLE[[#This Row],[Local - Encerramento]]</f>
        <v>0</v>
      </c>
      <c r="AM314" s="105" t="str">
        <f>IF(BS_CONTROLE[[#This Row],[Entre - Estações]]=0, "-", BS_CONTROLE[[#This Row],[Entre - Estações]])</f>
        <v>-</v>
      </c>
      <c r="AN314" s="105" t="str">
        <f>IF(BS_CONTROLE[[#This Row],[SB]]=0, "-", BS_CONTROLE[[#This Row],[SB]])</f>
        <v>-</v>
      </c>
      <c r="AO314" s="105" t="str">
        <f>IF(BS_CONTROLE[[#This Row],[SUB]]=0, "-", BS_CONTROLE[[#This Row],[SUB]])</f>
        <v>-</v>
      </c>
      <c r="AP314" s="105">
        <f>BS_CONTROLE[[#This Row],[KM - Inicio]]</f>
        <v>0</v>
      </c>
      <c r="AQ314" s="105">
        <f>BS_CONTROLE[[#This Row],[KM - Inicio]]</f>
        <v>0</v>
      </c>
      <c r="AR314" s="108"/>
      <c r="AS314" s="108"/>
      <c r="AT314" s="108"/>
      <c r="AU314" s="136"/>
      <c r="AV314" s="136"/>
      <c r="AW314" s="14"/>
      <c r="AX314" s="14"/>
      <c r="AY314" s="164" t="str">
        <f>IF(D314="","*",IFERROR(IF(ISODD(COUNT(AS314:AX314)),"ERRO",SUM((AT314-AS314),(AV314-AU314),(AX314-AW314))),"ERRO"))</f>
        <v>*</v>
      </c>
      <c r="AZ314" s="153"/>
      <c r="BA314" s="109"/>
      <c r="BB314" s="10" t="str">
        <f>IFERROR(_xlfn.XLOOKUP(AI314, BS_ATIVIDADE[ATIVIDADE],BS_ATIVIDADE[UNIDADE] ), "*")</f>
        <v>*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4" s="150"/>
      <c r="BG314" s="16"/>
      <c r="BH314" s="17"/>
      <c r="BI314" s="17"/>
      <c r="BJ314" s="17"/>
      <c r="BK314" s="18"/>
      <c r="BL314" s="16"/>
      <c r="BM314" s="130"/>
      <c r="BN314" s="130"/>
      <c r="BO314" s="130"/>
      <c r="BP314" s="18"/>
      <c r="BQ314" s="12" t="str">
        <f>IF(AND(BR314&lt;1,BS314&lt;1),"Produção e Intervalo",IF(BR314&lt;1,"Intervalo",IF(BS314&lt;1,"Produção","Aderente")))</f>
        <v>Aderente</v>
      </c>
      <c r="BR314" s="19" t="str">
        <f>IF(OR(B314="",F314=""),"*",AY314/P314)</f>
        <v>*</v>
      </c>
      <c r="BS314" s="19" t="str">
        <f>IF(OR(B314="",F314=""),"*",BA314/Q314)</f>
        <v>*</v>
      </c>
      <c r="BT314" s="8" t="str">
        <f t="shared" si="5"/>
        <v/>
      </c>
    </row>
    <row r="315" spans="1:72">
      <c r="A315" s="47" t="str">
        <f>D315&amp;B315</f>
        <v/>
      </c>
      <c r="B315" s="102"/>
      <c r="C315" s="135" t="str">
        <f>IF(BS_CONTROLE[[#This Row],[DATA]]="","",WEEKNUM(BS_CONTROLE[[#This Row],[DATA]]))</f>
        <v/>
      </c>
      <c r="D315" s="104"/>
      <c r="E315" s="159">
        <v>309</v>
      </c>
      <c r="F315" s="126"/>
      <c r="G315" s="142" t="str">
        <f>IF(D315="","*",VLOOKUP(F315,BS_ATIVIDADE[],3,FALSE))</f>
        <v>*</v>
      </c>
      <c r="H315" s="106"/>
      <c r="I315" s="106"/>
      <c r="J315" s="105"/>
      <c r="K315" s="105"/>
      <c r="L315" s="105"/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06"/>
      <c r="P315" s="106"/>
      <c r="Q315" s="105"/>
      <c r="R315" s="10" t="str">
        <f>IFERROR(_xlfn.XLOOKUP(F315, BS_ATIVIDADE[ATIVIDADE],BS_ATIVIDADE[UNIDADE] ), "*")</f>
        <v>*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5" s="105"/>
      <c r="W315" s="151"/>
      <c r="X315" s="104"/>
      <c r="Y315" s="129"/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-</v>
      </c>
      <c r="AJ315" s="9" t="str">
        <f>IF(BS_CONTROLE[[#This Row],[Atividade]]=0, "-", BS_CONTROLE[[#This Row],[Atividade]])</f>
        <v>-</v>
      </c>
      <c r="AK315" s="31">
        <f>BS_CONTROLE[[#This Row],[Local - Partida]]</f>
        <v>0</v>
      </c>
      <c r="AL315" s="31">
        <f>BS_CONTROLE[[#This Row],[Local - Encerramento]]</f>
        <v>0</v>
      </c>
      <c r="AM315" s="105" t="str">
        <f>IF(BS_CONTROLE[[#This Row],[Entre - Estações]]=0, "-", BS_CONTROLE[[#This Row],[Entre - Estações]])</f>
        <v>-</v>
      </c>
      <c r="AN315" s="105" t="str">
        <f>IF(BS_CONTROLE[[#This Row],[SB]]=0, "-", BS_CONTROLE[[#This Row],[SB]])</f>
        <v>-</v>
      </c>
      <c r="AO315" s="105" t="str">
        <f>IF(BS_CONTROLE[[#This Row],[SUB]]=0, "-", BS_CONTROLE[[#This Row],[SUB]])</f>
        <v>-</v>
      </c>
      <c r="AP315" s="105">
        <f>BS_CONTROLE[[#This Row],[KM - Inicio]]</f>
        <v>0</v>
      </c>
      <c r="AQ315" s="105">
        <f>BS_CONTROLE[[#This Row],[KM - Inicio]]</f>
        <v>0</v>
      </c>
      <c r="AR315" s="108"/>
      <c r="AS315" s="108"/>
      <c r="AT315" s="108"/>
      <c r="AU315" s="136"/>
      <c r="AV315" s="136"/>
      <c r="AW315" s="14"/>
      <c r="AX315" s="14"/>
      <c r="AY315" s="164" t="str">
        <f>IF(D315="","*",IFERROR(IF(ISODD(COUNT(AS315:AX315)),"ERRO",SUM((AT315-AS315),(AV315-AU315),(AX315-AW315))),"ERRO"))</f>
        <v>*</v>
      </c>
      <c r="AZ315" s="153"/>
      <c r="BA315" s="109"/>
      <c r="BB315" s="10" t="str">
        <f>IFERROR(_xlfn.XLOOKUP(AI315, BS_ATIVIDADE[ATIVIDADE],BS_ATIVIDADE[UNIDADE] ), "*")</f>
        <v>*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5" s="150"/>
      <c r="BG315" s="16"/>
      <c r="BH315" s="17"/>
      <c r="BI315" s="17"/>
      <c r="BJ315" s="17"/>
      <c r="BK315" s="18"/>
      <c r="BL315" s="16"/>
      <c r="BM315" s="130"/>
      <c r="BN315" s="130"/>
      <c r="BO315" s="130"/>
      <c r="BP315" s="18"/>
      <c r="BQ315" s="12" t="str">
        <f>IF(AND(BR315&lt;1,BS315&lt;1),"Produção e Intervalo",IF(BR315&lt;1,"Intervalo",IF(BS315&lt;1,"Produção","Aderente")))</f>
        <v>Aderente</v>
      </c>
      <c r="BR315" s="19" t="str">
        <f>IF(OR(B315="",F315=""),"*",AY315/P315)</f>
        <v>*</v>
      </c>
      <c r="BS315" s="19" t="str">
        <f>IF(OR(B315="",F315=""),"*",BA315/Q315)</f>
        <v>*</v>
      </c>
      <c r="BT315" s="8" t="str">
        <f t="shared" si="5"/>
        <v/>
      </c>
    </row>
    <row r="316" spans="1:72">
      <c r="A316" s="47" t="str">
        <f>D316&amp;B316</f>
        <v/>
      </c>
      <c r="B316" s="102"/>
      <c r="C316" s="135" t="str">
        <f>IF(BS_CONTROLE[[#This Row],[DATA]]="","",WEEKNUM(BS_CONTROLE[[#This Row],[DATA]]))</f>
        <v/>
      </c>
      <c r="D316" s="104"/>
      <c r="E316" s="159">
        <v>310</v>
      </c>
      <c r="F316" s="126"/>
      <c r="G316" s="142" t="str">
        <f>IF(D316="","*",VLOOKUP(F316,BS_ATIVIDADE[],3,FALSE))</f>
        <v>*</v>
      </c>
      <c r="H316" s="106"/>
      <c r="I316" s="106"/>
      <c r="J316" s="105"/>
      <c r="K316" s="105"/>
      <c r="L316" s="105"/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06"/>
      <c r="P316" s="106"/>
      <c r="Q316" s="105"/>
      <c r="R316" s="10" t="str">
        <f>IFERROR(_xlfn.XLOOKUP(F316, BS_ATIVIDADE[ATIVIDADE],BS_ATIVIDADE[UNIDADE] ), "*")</f>
        <v>*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6" s="105"/>
      <c r="W316" s="151"/>
      <c r="X316" s="104"/>
      <c r="Y316" s="129"/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-</v>
      </c>
      <c r="AJ316" s="9" t="str">
        <f>IF(BS_CONTROLE[[#This Row],[Atividade]]=0, "-", BS_CONTROLE[[#This Row],[Atividade]])</f>
        <v>-</v>
      </c>
      <c r="AK316" s="31">
        <f>BS_CONTROLE[[#This Row],[Local - Partida]]</f>
        <v>0</v>
      </c>
      <c r="AL316" s="31">
        <f>BS_CONTROLE[[#This Row],[Local - Encerramento]]</f>
        <v>0</v>
      </c>
      <c r="AM316" s="105" t="str">
        <f>IF(BS_CONTROLE[[#This Row],[Entre - Estações]]=0, "-", BS_CONTROLE[[#This Row],[Entre - Estações]])</f>
        <v>-</v>
      </c>
      <c r="AN316" s="105" t="str">
        <f>IF(BS_CONTROLE[[#This Row],[SB]]=0, "-", BS_CONTROLE[[#This Row],[SB]])</f>
        <v>-</v>
      </c>
      <c r="AO316" s="105" t="str">
        <f>IF(BS_CONTROLE[[#This Row],[SUB]]=0, "-", BS_CONTROLE[[#This Row],[SUB]])</f>
        <v>-</v>
      </c>
      <c r="AP316" s="105">
        <f>BS_CONTROLE[[#This Row],[KM - Inicio]]</f>
        <v>0</v>
      </c>
      <c r="AQ316" s="105">
        <f>BS_CONTROLE[[#This Row],[KM - Inicio]]</f>
        <v>0</v>
      </c>
      <c r="AR316" s="108"/>
      <c r="AS316" s="108"/>
      <c r="AT316" s="108"/>
      <c r="AU316" s="136"/>
      <c r="AV316" s="136"/>
      <c r="AW316" s="14"/>
      <c r="AX316" s="14"/>
      <c r="AY316" s="164" t="str">
        <f>IF(D316="","*",IFERROR(IF(ISODD(COUNT(AS316:AX316)),"ERRO",SUM((AT316-AS316),(AV316-AU316),(AX316-AW316))),"ERRO"))</f>
        <v>*</v>
      </c>
      <c r="AZ316" s="153"/>
      <c r="BA316" s="109"/>
      <c r="BB316" s="10" t="str">
        <f>IFERROR(_xlfn.XLOOKUP(AI316, BS_ATIVIDADE[ATIVIDADE],BS_ATIVIDADE[UNIDADE] ), "*")</f>
        <v>*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6" s="150"/>
      <c r="BG316" s="16"/>
      <c r="BH316" s="17"/>
      <c r="BI316" s="17"/>
      <c r="BJ316" s="17"/>
      <c r="BK316" s="18"/>
      <c r="BL316" s="16"/>
      <c r="BM316" s="130"/>
      <c r="BN316" s="130"/>
      <c r="BO316" s="130"/>
      <c r="BP316" s="18"/>
      <c r="BQ316" s="12" t="str">
        <f>IF(AND(BR316&lt;1,BS316&lt;1),"Produção e Intervalo",IF(BR316&lt;1,"Intervalo",IF(BS316&lt;1,"Produção","Aderente")))</f>
        <v>Aderente</v>
      </c>
      <c r="BR316" s="19" t="str">
        <f>IF(OR(B316="",F316=""),"*",AY316/P316)</f>
        <v>*</v>
      </c>
      <c r="BS316" s="19" t="str">
        <f>IF(OR(B316="",F316=""),"*",BA316/Q316)</f>
        <v>*</v>
      </c>
      <c r="BT316" s="8" t="str">
        <f t="shared" si="5"/>
        <v/>
      </c>
    </row>
    <row r="317" spans="1:72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5"/>
        <v/>
      </c>
    </row>
    <row r="318" spans="1:72">
      <c r="A318" s="47" t="str">
        <f>D318&amp;B318</f>
        <v/>
      </c>
      <c r="B318" s="102"/>
      <c r="C318" s="135" t="str">
        <f>IF(BS_CONTROLE[[#This Row],[DATA]]="","",WEEKNUM(BS_CONTROLE[[#This Row],[DATA]]))</f>
        <v/>
      </c>
      <c r="D318" s="104"/>
      <c r="E318" s="159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4" t="str">
        <f>IF(D318="","*",IFERROR(IF(ISODD(COUNT(AS318:AX318)),"ERRO",SUM((AT318-AS318),(AV318-AU318),(AX318-AW318))),"ERRO"))</f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>IF(AND(BR318&lt;1,BS318&lt;1),"Produção e Intervalo",IF(BR318&lt;1,"Intervalo",IF(BS318&lt;1,"Produção","Aderente")))</f>
        <v>Aderente</v>
      </c>
      <c r="BR318" s="19" t="str">
        <f>IF(OR(B318="",F318=""),"*",AY318/P318)</f>
        <v>*</v>
      </c>
      <c r="BS318" s="19" t="str">
        <f>IF(OR(B318="",F318=""),"*",BA318/Q318)</f>
        <v>*</v>
      </c>
      <c r="BT318" s="8" t="str">
        <f t="shared" si="5"/>
        <v/>
      </c>
    </row>
    <row r="319" spans="1:72">
      <c r="A319" s="47" t="str">
        <f>D319&amp;B319</f>
        <v/>
      </c>
      <c r="B319" s="102"/>
      <c r="C319" s="135" t="str">
        <f>IF(BS_CONTROLE[[#This Row],[DATA]]="","",WEEKNUM(BS_CONTROLE[[#This Row],[DATA]]))</f>
        <v/>
      </c>
      <c r="D319" s="104"/>
      <c r="E319" s="159">
        <v>313</v>
      </c>
      <c r="F319" s="126"/>
      <c r="G319" s="142" t="str">
        <f>IF(D319="","*",VLOOKUP(F319,BS_ATIVIDADE[],3,FALSE))</f>
        <v>*</v>
      </c>
      <c r="H319" s="106"/>
      <c r="I319" s="106"/>
      <c r="J319" s="105"/>
      <c r="K319" s="105"/>
      <c r="L319" s="105"/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06"/>
      <c r="P319" s="106"/>
      <c r="Q319" s="105"/>
      <c r="R319" s="10" t="str">
        <f>IFERROR(_xlfn.XLOOKUP(F319, BS_ATIVIDADE[ATIVIDADE],BS_ATIVIDADE[UNIDADE] ), "*")</f>
        <v>*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9" s="105"/>
      <c r="W319" s="151"/>
      <c r="X319" s="104"/>
      <c r="Y319" s="129"/>
      <c r="Z319" s="104"/>
      <c r="AA319" s="105"/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-</v>
      </c>
      <c r="AJ319" s="9" t="str">
        <f>IF(BS_CONTROLE[[#This Row],[Atividade]]=0, "-", BS_CONTROLE[[#This Row],[Atividade]])</f>
        <v>-</v>
      </c>
      <c r="AK319" s="31">
        <f>BS_CONTROLE[[#This Row],[Local - Partida]]</f>
        <v>0</v>
      </c>
      <c r="AL319" s="31">
        <f>BS_CONTROLE[[#This Row],[Local - Encerramento]]</f>
        <v>0</v>
      </c>
      <c r="AM319" s="105" t="str">
        <f>IF(BS_CONTROLE[[#This Row],[Entre - Estações]]=0, "-", BS_CONTROLE[[#This Row],[Entre - Estações]])</f>
        <v>-</v>
      </c>
      <c r="AN319" s="105" t="str">
        <f>IF(BS_CONTROLE[[#This Row],[SB]]=0, "-", BS_CONTROLE[[#This Row],[SB]])</f>
        <v>-</v>
      </c>
      <c r="AO319" s="105" t="str">
        <f>IF(BS_CONTROLE[[#This Row],[SUB]]=0, "-", BS_CONTROLE[[#This Row],[SUB]])</f>
        <v>-</v>
      </c>
      <c r="AP319" s="105">
        <f>BS_CONTROLE[[#This Row],[KM - Inicio]]</f>
        <v>0</v>
      </c>
      <c r="AQ319" s="105">
        <f>BS_CONTROLE[[#This Row],[KM - Inicio]]</f>
        <v>0</v>
      </c>
      <c r="AR319" s="108"/>
      <c r="AS319" s="108"/>
      <c r="AT319" s="108"/>
      <c r="AU319" s="136"/>
      <c r="AV319" s="136"/>
      <c r="AW319" s="14"/>
      <c r="AX319" s="14"/>
      <c r="AY319" s="164" t="str">
        <f>IF(D319="","*",IFERROR(IF(ISODD(COUNT(AS319:AX319)),"ERRO",SUM((AT319-AS319),(AV319-AU319),(AX319-AW319))),"ERRO"))</f>
        <v>*</v>
      </c>
      <c r="AZ319" s="153"/>
      <c r="BA319" s="109"/>
      <c r="BB319" s="10" t="str">
        <f>IFERROR(_xlfn.XLOOKUP(AI319, BS_ATIVIDADE[ATIVIDADE],BS_ATIVIDADE[UNIDADE] ), "*")</f>
        <v>*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9" s="150"/>
      <c r="BG319" s="16"/>
      <c r="BH319" s="17"/>
      <c r="BI319" s="17"/>
      <c r="BJ319" s="17"/>
      <c r="BK319" s="18"/>
      <c r="BL319" s="16"/>
      <c r="BM319" s="130"/>
      <c r="BN319" s="130"/>
      <c r="BO319" s="130"/>
      <c r="BP319" s="18"/>
      <c r="BQ319" s="12" t="str">
        <f>IF(AND(BR319&lt;1,BS319&lt;1),"Produção e Intervalo",IF(BR319&lt;1,"Intervalo",IF(BS319&lt;1,"Produção","Aderente")))</f>
        <v>Aderente</v>
      </c>
      <c r="BR319" s="19" t="str">
        <f>IF(OR(B319="",F319=""),"*",AY319/P319)</f>
        <v>*</v>
      </c>
      <c r="BS319" s="19" t="str">
        <f>IF(OR(B319="",F319=""),"*",BA319/Q319)</f>
        <v>*</v>
      </c>
      <c r="BT319" s="8" t="str">
        <f t="shared" si="5"/>
        <v/>
      </c>
    </row>
    <row r="320" spans="1:72">
      <c r="A320" s="47" t="str">
        <f>D320&amp;B320</f>
        <v/>
      </c>
      <c r="B320" s="102"/>
      <c r="C320" s="135" t="str">
        <f>IF(BS_CONTROLE[[#This Row],[DATA]]="","",WEEKNUM(BS_CONTROLE[[#This Row],[DATA]]))</f>
        <v/>
      </c>
      <c r="D320" s="104"/>
      <c r="E320" s="159">
        <v>314</v>
      </c>
      <c r="F320" s="126"/>
      <c r="G320" s="142" t="str">
        <f>IF(D320="","*",VLOOKUP(F320,BS_ATIVIDADE[],3,FALSE))</f>
        <v>*</v>
      </c>
      <c r="H320" s="106"/>
      <c r="I320" s="106"/>
      <c r="J320" s="105"/>
      <c r="K320" s="105"/>
      <c r="L320" s="105"/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06"/>
      <c r="P320" s="106"/>
      <c r="Q320" s="105"/>
      <c r="R320" s="10" t="str">
        <f>IFERROR(_xlfn.XLOOKUP(F320, BS_ATIVIDADE[ATIVIDADE],BS_ATIVIDADE[UNIDADE] ), "*")</f>
        <v>*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0" s="105"/>
      <c r="W320" s="151"/>
      <c r="X320" s="104"/>
      <c r="Y320" s="129"/>
      <c r="Z320" s="104"/>
      <c r="AA320" s="105"/>
      <c r="AB320" s="103"/>
      <c r="AC320" s="152"/>
      <c r="AD320" s="107"/>
      <c r="AE320" s="105"/>
      <c r="AF320" s="105"/>
      <c r="AG320" s="105"/>
      <c r="AH320" s="15"/>
      <c r="AI320" s="126" t="str">
        <f>IF(BS_CONTROLE[[#This Row],[Atividade]]=0, "-", BS_CONTROLE[[#This Row],[Atividade]])</f>
        <v>-</v>
      </c>
      <c r="AJ320" s="9" t="str">
        <f>IF(BS_CONTROLE[[#This Row],[Atividade]]=0, "-", BS_CONTROLE[[#This Row],[Atividade]])</f>
        <v>-</v>
      </c>
      <c r="AK320" s="31">
        <f>BS_CONTROLE[[#This Row],[Local - Partida]]</f>
        <v>0</v>
      </c>
      <c r="AL320" s="31">
        <f>BS_CONTROLE[[#This Row],[Local - Encerramento]]</f>
        <v>0</v>
      </c>
      <c r="AM320" s="105" t="str">
        <f>IF(BS_CONTROLE[[#This Row],[Entre - Estações]]=0, "-", BS_CONTROLE[[#This Row],[Entre - Estações]])</f>
        <v>-</v>
      </c>
      <c r="AN320" s="105" t="str">
        <f>IF(BS_CONTROLE[[#This Row],[SB]]=0, "-", BS_CONTROLE[[#This Row],[SB]])</f>
        <v>-</v>
      </c>
      <c r="AO320" s="105" t="str">
        <f>IF(BS_CONTROLE[[#This Row],[SUB]]=0, "-", BS_CONTROLE[[#This Row],[SUB]])</f>
        <v>-</v>
      </c>
      <c r="AP320" s="105">
        <f>BS_CONTROLE[[#This Row],[KM - Inicio]]</f>
        <v>0</v>
      </c>
      <c r="AQ320" s="105">
        <f>BS_CONTROLE[[#This Row],[KM - Inicio]]</f>
        <v>0</v>
      </c>
      <c r="AR320" s="108"/>
      <c r="AS320" s="108"/>
      <c r="AT320" s="108"/>
      <c r="AU320" s="136"/>
      <c r="AV320" s="136"/>
      <c r="AW320" s="14"/>
      <c r="AX320" s="14"/>
      <c r="AY320" s="164" t="str">
        <f>IF(D320="","*",IFERROR(IF(ISODD(COUNT(AS320:AX320)),"ERRO",SUM((AT320-AS320),(AV320-AU320),(AX320-AW320))),"ERRO"))</f>
        <v>*</v>
      </c>
      <c r="AZ320" s="153"/>
      <c r="BA320" s="109"/>
      <c r="BB320" s="10" t="str">
        <f>IFERROR(_xlfn.XLOOKUP(AI320, BS_ATIVIDADE[ATIVIDADE],BS_ATIVIDADE[UNIDADE] ), "*")</f>
        <v>*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0" s="150"/>
      <c r="BG320" s="16"/>
      <c r="BH320" s="17"/>
      <c r="BI320" s="17"/>
      <c r="BJ320" s="17"/>
      <c r="BK320" s="18"/>
      <c r="BL320" s="16"/>
      <c r="BM320" s="130"/>
      <c r="BN320" s="130"/>
      <c r="BO320" s="130"/>
      <c r="BP320" s="18"/>
      <c r="BQ320" s="12" t="str">
        <f>IF(AND(BR320&lt;1,BS320&lt;1),"Produção e Intervalo",IF(BR320&lt;1,"Intervalo",IF(BS320&lt;1,"Produção","Aderente")))</f>
        <v>Aderente</v>
      </c>
      <c r="BR320" s="19" t="str">
        <f>IF(OR(B320="",F320=""),"*",AY320/P320)</f>
        <v>*</v>
      </c>
      <c r="BS320" s="19" t="str">
        <f>IF(OR(B320="",F320=""),"*",BA320/Q320)</f>
        <v>*</v>
      </c>
      <c r="BT320" s="8" t="str">
        <f t="shared" si="5"/>
        <v/>
      </c>
    </row>
    <row r="321" spans="1:72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5"/>
        <v/>
      </c>
    </row>
    <row r="322" spans="1:72">
      <c r="A322" s="47" t="str">
        <f>D322&amp;B322</f>
        <v/>
      </c>
      <c r="B322" s="102"/>
      <c r="C322" s="135" t="str">
        <f>IF(BS_CONTROLE[[#This Row],[DATA]]="","",WEEKNUM(BS_CONTROLE[[#This Row],[DATA]]))</f>
        <v/>
      </c>
      <c r="D322" s="104"/>
      <c r="E322" s="159">
        <v>316</v>
      </c>
      <c r="F322" s="126"/>
      <c r="G322" s="142" t="str">
        <f>IF(D322="","*",VLOOKUP(F322,BS_ATIVIDADE[],3,FALSE))</f>
        <v>*</v>
      </c>
      <c r="H322" s="106"/>
      <c r="I322" s="106"/>
      <c r="J322" s="105"/>
      <c r="K322" s="105"/>
      <c r="L322" s="105"/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06"/>
      <c r="P322" s="106"/>
      <c r="Q322" s="105"/>
      <c r="R322" s="10" t="str">
        <f>IFERROR(_xlfn.XLOOKUP(F322, BS_ATIVIDADE[ATIVIDADE],BS_ATIVIDADE[UNIDADE] ), "*")</f>
        <v>*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2" s="105"/>
      <c r="W322" s="151"/>
      <c r="X322" s="104"/>
      <c r="Y322" s="129"/>
      <c r="Z322" s="104"/>
      <c r="AA322" s="105"/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-</v>
      </c>
      <c r="AJ322" s="9" t="str">
        <f>IF(BS_CONTROLE[[#This Row],[Atividade]]=0, "-", BS_CONTROLE[[#This Row],[Atividade]])</f>
        <v>-</v>
      </c>
      <c r="AK322" s="31">
        <f>BS_CONTROLE[[#This Row],[Local - Partida]]</f>
        <v>0</v>
      </c>
      <c r="AL322" s="31">
        <f>BS_CONTROLE[[#This Row],[Local - Encerramento]]</f>
        <v>0</v>
      </c>
      <c r="AM322" s="105" t="str">
        <f>IF(BS_CONTROLE[[#This Row],[Entre - Estações]]=0, "-", BS_CONTROLE[[#This Row],[Entre - Estações]])</f>
        <v>-</v>
      </c>
      <c r="AN322" s="105" t="str">
        <f>IF(BS_CONTROLE[[#This Row],[SB]]=0, "-", BS_CONTROLE[[#This Row],[SB]])</f>
        <v>-</v>
      </c>
      <c r="AO322" s="105" t="str">
        <f>IF(BS_CONTROLE[[#This Row],[SUB]]=0, "-", BS_CONTROLE[[#This Row],[SUB]])</f>
        <v>-</v>
      </c>
      <c r="AP322" s="105">
        <f>BS_CONTROLE[[#This Row],[KM - Inicio]]</f>
        <v>0</v>
      </c>
      <c r="AQ322" s="105">
        <f>BS_CONTROLE[[#This Row],[KM - Inicio]]</f>
        <v>0</v>
      </c>
      <c r="AR322" s="108"/>
      <c r="AS322" s="108"/>
      <c r="AT322" s="108"/>
      <c r="AU322" s="136"/>
      <c r="AV322" s="136"/>
      <c r="AW322" s="14"/>
      <c r="AX322" s="14"/>
      <c r="AY322" s="164" t="str">
        <f>IF(D322="","*",IFERROR(IF(ISODD(COUNT(AS322:AX322)),"ERRO",SUM((AT322-AS322),(AV322-AU322),(AX322-AW322))),"ERRO"))</f>
        <v>*</v>
      </c>
      <c r="AZ322" s="153"/>
      <c r="BA322" s="109"/>
      <c r="BB322" s="10" t="str">
        <f>IFERROR(_xlfn.XLOOKUP(AI322, BS_ATIVIDADE[ATIVIDADE],BS_ATIVIDADE[UNIDADE] ), "*")</f>
        <v>*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2" s="150"/>
      <c r="BG322" s="16"/>
      <c r="BH322" s="17"/>
      <c r="BI322" s="17"/>
      <c r="BJ322" s="17"/>
      <c r="BK322" s="18"/>
      <c r="BL322" s="16"/>
      <c r="BM322" s="130"/>
      <c r="BN322" s="130"/>
      <c r="BO322" s="130"/>
      <c r="BP322" s="18"/>
      <c r="BQ322" s="12" t="str">
        <f>IF(AND(BR322&lt;1,BS322&lt;1),"Produção e Intervalo",IF(BR322&lt;1,"Intervalo",IF(BS322&lt;1,"Produção","Aderente")))</f>
        <v>Aderente</v>
      </c>
      <c r="BR322" s="19" t="str">
        <f>IF(OR(B322="",F322=""),"*",AY322/P322)</f>
        <v>*</v>
      </c>
      <c r="BS322" s="19" t="str">
        <f>IF(OR(B322="",F322=""),"*",BA322/Q322)</f>
        <v>*</v>
      </c>
      <c r="BT322" s="8" t="str">
        <f t="shared" si="5"/>
        <v/>
      </c>
    </row>
    <row r="323" spans="1:72">
      <c r="A323" s="47" t="str">
        <f>D323&amp;B323</f>
        <v/>
      </c>
      <c r="B323" s="102"/>
      <c r="C323" s="135" t="str">
        <f>IF(BS_CONTROLE[[#This Row],[DATA]]="","",WEEKNUM(BS_CONTROLE[[#This Row],[DATA]]))</f>
        <v/>
      </c>
      <c r="D323" s="104"/>
      <c r="E323" s="159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4" t="str">
        <f>IF(D323="","*",IFERROR(IF(ISODD(COUNT(AS323:AX323)),"ERRO",SUM((AT323-AS323),(AV323-AU323),(AX323-AW323))),"ERRO"))</f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>IF(AND(BR323&lt;1,BS323&lt;1),"Produção e Intervalo",IF(BR323&lt;1,"Intervalo",IF(BS323&lt;1,"Produção","Aderente")))</f>
        <v>Aderente</v>
      </c>
      <c r="BR323" s="19" t="str">
        <f>IF(OR(B323="",F323=""),"*",AY323/P323)</f>
        <v>*</v>
      </c>
      <c r="BS323" s="19" t="str">
        <f>IF(OR(B323="",F323=""),"*",BA323/Q323)</f>
        <v>*</v>
      </c>
      <c r="BT323" s="8" t="str">
        <f t="shared" si="5"/>
        <v/>
      </c>
    </row>
    <row r="324" spans="1:72">
      <c r="A324" s="47" t="str">
        <f>D324&amp;B324</f>
        <v/>
      </c>
      <c r="B324" s="102"/>
      <c r="C324" s="135" t="str">
        <f>IF(BS_CONTROLE[[#This Row],[DATA]]="","",WEEKNUM(BS_CONTROLE[[#This Row],[DATA]]))</f>
        <v/>
      </c>
      <c r="D324" s="104"/>
      <c r="E324" s="159">
        <v>318</v>
      </c>
      <c r="F324" s="126"/>
      <c r="G324" s="142" t="str">
        <f>IF(D324="","*",VLOOKUP(F324,BS_ATIVIDADE[],3,FALSE))</f>
        <v>*</v>
      </c>
      <c r="H324" s="106"/>
      <c r="I324" s="106"/>
      <c r="J324" s="105"/>
      <c r="K324" s="105"/>
      <c r="L324" s="105"/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06"/>
      <c r="P324" s="106"/>
      <c r="Q324" s="105"/>
      <c r="R324" s="10" t="str">
        <f>IFERROR(_xlfn.XLOOKUP(F324, BS_ATIVIDADE[ATIVIDADE],BS_ATIVIDADE[UNIDADE] ), "*")</f>
        <v>*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4" s="105"/>
      <c r="W324" s="151"/>
      <c r="X324" s="104"/>
      <c r="Y324" s="129"/>
      <c r="Z324" s="104"/>
      <c r="AA324" s="105"/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-</v>
      </c>
      <c r="AJ324" s="9" t="str">
        <f>IF(BS_CONTROLE[[#This Row],[Atividade]]=0, "-", BS_CONTROLE[[#This Row],[Atividade]])</f>
        <v>-</v>
      </c>
      <c r="AK324" s="31">
        <f>BS_CONTROLE[[#This Row],[Local - Partida]]</f>
        <v>0</v>
      </c>
      <c r="AL324" s="31">
        <f>BS_CONTROLE[[#This Row],[Local - Encerramento]]</f>
        <v>0</v>
      </c>
      <c r="AM324" s="105" t="str">
        <f>IF(BS_CONTROLE[[#This Row],[Entre - Estações]]=0, "-", BS_CONTROLE[[#This Row],[Entre - Estações]])</f>
        <v>-</v>
      </c>
      <c r="AN324" s="105" t="str">
        <f>IF(BS_CONTROLE[[#This Row],[SB]]=0, "-", BS_CONTROLE[[#This Row],[SB]])</f>
        <v>-</v>
      </c>
      <c r="AO324" s="105" t="str">
        <f>IF(BS_CONTROLE[[#This Row],[SUB]]=0, "-", BS_CONTROLE[[#This Row],[SUB]])</f>
        <v>-</v>
      </c>
      <c r="AP324" s="105">
        <f>BS_CONTROLE[[#This Row],[KM - Inicio]]</f>
        <v>0</v>
      </c>
      <c r="AQ324" s="105">
        <f>BS_CONTROLE[[#This Row],[KM - Inicio]]</f>
        <v>0</v>
      </c>
      <c r="AR324" s="108"/>
      <c r="AS324" s="108"/>
      <c r="AT324" s="108"/>
      <c r="AU324" s="136"/>
      <c r="AV324" s="136"/>
      <c r="AW324" s="14"/>
      <c r="AX324" s="14"/>
      <c r="AY324" s="164" t="str">
        <f>IF(D324="","*",IFERROR(IF(ISODD(COUNT(AS324:AX324)),"ERRO",SUM((AT324-AS324),(AV324-AU324),(AX324-AW324))),"ERRO"))</f>
        <v>*</v>
      </c>
      <c r="AZ324" s="153"/>
      <c r="BA324" s="109"/>
      <c r="BB324" s="10" t="str">
        <f>IFERROR(_xlfn.XLOOKUP(AI324, BS_ATIVIDADE[ATIVIDADE],BS_ATIVIDADE[UNIDADE] ), "*")</f>
        <v>*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4" s="150"/>
      <c r="BG324" s="16"/>
      <c r="BH324" s="17"/>
      <c r="BI324" s="17"/>
      <c r="BJ324" s="17"/>
      <c r="BK324" s="18"/>
      <c r="BL324" s="16"/>
      <c r="BM324" s="130"/>
      <c r="BN324" s="130"/>
      <c r="BO324" s="130"/>
      <c r="BP324" s="18"/>
      <c r="BQ324" s="12" t="str">
        <f>IF(AND(BR324&lt;1,BS324&lt;1),"Produção e Intervalo",IF(BR324&lt;1,"Intervalo",IF(BS324&lt;1,"Produção","Aderente")))</f>
        <v>Aderente</v>
      </c>
      <c r="BR324" s="19" t="str">
        <f>IF(OR(B324="",F324=""),"*",AY324/P324)</f>
        <v>*</v>
      </c>
      <c r="BS324" s="19" t="str">
        <f>IF(OR(B324="",F324=""),"*",BA324/Q324)</f>
        <v>*</v>
      </c>
      <c r="BT324" s="8" t="str">
        <f t="shared" si="5"/>
        <v/>
      </c>
    </row>
    <row r="325" spans="1:72">
      <c r="A325" s="47" t="str">
        <f>D325&amp;B325</f>
        <v/>
      </c>
      <c r="B325" s="102"/>
      <c r="C325" s="135" t="str">
        <f>IF(BS_CONTROLE[[#This Row],[DATA]]="","",WEEKNUM(BS_CONTROLE[[#This Row],[DATA]]))</f>
        <v/>
      </c>
      <c r="D325" s="104"/>
      <c r="E325" s="159">
        <v>319</v>
      </c>
      <c r="F325" s="126"/>
      <c r="G325" s="142" t="str">
        <f>IF(D325="","*",VLOOKUP(F325,BS_ATIVIDADE[],3,FALSE))</f>
        <v>*</v>
      </c>
      <c r="H325" s="106"/>
      <c r="I325" s="106"/>
      <c r="J325" s="105"/>
      <c r="K325" s="105"/>
      <c r="L325" s="105"/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06"/>
      <c r="P325" s="106"/>
      <c r="Q325" s="105"/>
      <c r="R325" s="10" t="str">
        <f>IFERROR(_xlfn.XLOOKUP(F325, BS_ATIVIDADE[ATIVIDADE],BS_ATIVIDADE[UNIDADE] ), "*")</f>
        <v>*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5" s="105"/>
      <c r="W325" s="151"/>
      <c r="X325" s="104"/>
      <c r="Y325" s="129"/>
      <c r="Z325" s="104"/>
      <c r="AA325" s="105"/>
      <c r="AB325" s="103"/>
      <c r="AC325" s="152"/>
      <c r="AD325" s="107"/>
      <c r="AE325" s="105"/>
      <c r="AF325" s="105"/>
      <c r="AG325" s="105"/>
      <c r="AH325" s="15"/>
      <c r="AI325" s="126" t="str">
        <f>IF(BS_CONTROLE[[#This Row],[Atividade]]=0, "-", BS_CONTROLE[[#This Row],[Atividade]])</f>
        <v>-</v>
      </c>
      <c r="AJ325" s="9" t="str">
        <f>IF(BS_CONTROLE[[#This Row],[Atividade]]=0, "-", BS_CONTROLE[[#This Row],[Atividade]])</f>
        <v>-</v>
      </c>
      <c r="AK325" s="31">
        <f>BS_CONTROLE[[#This Row],[Local - Partida]]</f>
        <v>0</v>
      </c>
      <c r="AL325" s="31">
        <f>BS_CONTROLE[[#This Row],[Local - Encerramento]]</f>
        <v>0</v>
      </c>
      <c r="AM325" s="105" t="str">
        <f>IF(BS_CONTROLE[[#This Row],[Entre - Estações]]=0, "-", BS_CONTROLE[[#This Row],[Entre - Estações]])</f>
        <v>-</v>
      </c>
      <c r="AN325" s="105" t="str">
        <f>IF(BS_CONTROLE[[#This Row],[SB]]=0, "-", BS_CONTROLE[[#This Row],[SB]])</f>
        <v>-</v>
      </c>
      <c r="AO325" s="105" t="str">
        <f>IF(BS_CONTROLE[[#This Row],[SUB]]=0, "-", BS_CONTROLE[[#This Row],[SUB]])</f>
        <v>-</v>
      </c>
      <c r="AP325" s="105">
        <f>BS_CONTROLE[[#This Row],[KM - Inicio]]</f>
        <v>0</v>
      </c>
      <c r="AQ325" s="105">
        <f>BS_CONTROLE[[#This Row],[KM - Inicio]]</f>
        <v>0</v>
      </c>
      <c r="AR325" s="108"/>
      <c r="AS325" s="108"/>
      <c r="AT325" s="108"/>
      <c r="AU325" s="136"/>
      <c r="AV325" s="136"/>
      <c r="AW325" s="14"/>
      <c r="AX325" s="14"/>
      <c r="AY325" s="164" t="str">
        <f>IF(D325="","*",IFERROR(IF(ISODD(COUNT(AS325:AX325)),"ERRO",SUM((AT325-AS325),(AV325-AU325),(AX325-AW325))),"ERRO"))</f>
        <v>*</v>
      </c>
      <c r="AZ325" s="153"/>
      <c r="BA325" s="109"/>
      <c r="BB325" s="10" t="str">
        <f>IFERROR(_xlfn.XLOOKUP(AI325, BS_ATIVIDADE[ATIVIDADE],BS_ATIVIDADE[UNIDADE] ), "*")</f>
        <v>*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5" s="150"/>
      <c r="BG325" s="16"/>
      <c r="BH325" s="17"/>
      <c r="BI325" s="17"/>
      <c r="BJ325" s="17"/>
      <c r="BK325" s="18"/>
      <c r="BL325" s="16"/>
      <c r="BM325" s="130"/>
      <c r="BN325" s="130"/>
      <c r="BO325" s="130"/>
      <c r="BP325" s="18"/>
      <c r="BQ325" s="12" t="str">
        <f>IF(AND(BR325&lt;1,BS325&lt;1),"Produção e Intervalo",IF(BR325&lt;1,"Intervalo",IF(BS325&lt;1,"Produção","Aderente")))</f>
        <v>Aderente</v>
      </c>
      <c r="BR325" s="19" t="str">
        <f>IF(OR(B325="",F325=""),"*",AY325/P325)</f>
        <v>*</v>
      </c>
      <c r="BS325" s="19" t="str">
        <f>IF(OR(B325="",F325=""),"*",BA325/Q325)</f>
        <v>*</v>
      </c>
      <c r="BT325" s="8" t="str">
        <f t="shared" si="5"/>
        <v/>
      </c>
    </row>
    <row r="326" spans="1:72">
      <c r="A326" s="47" t="str">
        <f>D326&amp;B326</f>
        <v/>
      </c>
      <c r="B326" s="102"/>
      <c r="C326" s="135" t="str">
        <f>IF(BS_CONTROLE[[#This Row],[DATA]]="","",WEEKNUM(BS_CONTROLE[[#This Row],[DATA]]))</f>
        <v/>
      </c>
      <c r="D326" s="104"/>
      <c r="E326" s="159">
        <v>320</v>
      </c>
      <c r="F326" s="126"/>
      <c r="G326" s="142" t="str">
        <f>IF(D326="","*",VLOOKUP(F326,BS_ATIVIDADE[],3,FALSE))</f>
        <v>*</v>
      </c>
      <c r="H326" s="106"/>
      <c r="I326" s="106"/>
      <c r="J326" s="105"/>
      <c r="K326" s="105"/>
      <c r="L326" s="105"/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06"/>
      <c r="P326" s="106"/>
      <c r="Q326" s="105"/>
      <c r="R326" s="10" t="str">
        <f>IFERROR(_xlfn.XLOOKUP(F326, BS_ATIVIDADE[ATIVIDADE],BS_ATIVIDADE[UNIDADE] ), "*")</f>
        <v>*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6" s="105"/>
      <c r="W326" s="151"/>
      <c r="X326" s="104"/>
      <c r="Y326" s="129"/>
      <c r="Z326" s="104"/>
      <c r="AA326" s="105"/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-</v>
      </c>
      <c r="AJ326" s="9" t="str">
        <f>IF(BS_CONTROLE[[#This Row],[Atividade]]=0, "-", BS_CONTROLE[[#This Row],[Atividade]])</f>
        <v>-</v>
      </c>
      <c r="AK326" s="31">
        <f>BS_CONTROLE[[#This Row],[Local - Partida]]</f>
        <v>0</v>
      </c>
      <c r="AL326" s="31">
        <f>BS_CONTROLE[[#This Row],[Local - Encerramento]]</f>
        <v>0</v>
      </c>
      <c r="AM326" s="105" t="str">
        <f>IF(BS_CONTROLE[[#This Row],[Entre - Estações]]=0, "-", BS_CONTROLE[[#This Row],[Entre - Estações]])</f>
        <v>-</v>
      </c>
      <c r="AN326" s="105" t="str">
        <f>IF(BS_CONTROLE[[#This Row],[SB]]=0, "-", BS_CONTROLE[[#This Row],[SB]])</f>
        <v>-</v>
      </c>
      <c r="AO326" s="105" t="str">
        <f>IF(BS_CONTROLE[[#This Row],[SUB]]=0, "-", BS_CONTROLE[[#This Row],[SUB]])</f>
        <v>-</v>
      </c>
      <c r="AP326" s="105">
        <f>BS_CONTROLE[[#This Row],[KM - Inicio]]</f>
        <v>0</v>
      </c>
      <c r="AQ326" s="105">
        <f>BS_CONTROLE[[#This Row],[KM - Inicio]]</f>
        <v>0</v>
      </c>
      <c r="AR326" s="108"/>
      <c r="AS326" s="108"/>
      <c r="AT326" s="108"/>
      <c r="AU326" s="136"/>
      <c r="AV326" s="136"/>
      <c r="AW326" s="14"/>
      <c r="AX326" s="14"/>
      <c r="AY326" s="164" t="str">
        <f>IF(D326="","*",IFERROR(IF(ISODD(COUNT(AS326:AX326)),"ERRO",SUM((AT326-AS326),(AV326-AU326),(AX326-AW326))),"ERRO"))</f>
        <v>*</v>
      </c>
      <c r="AZ326" s="153"/>
      <c r="BA326" s="109"/>
      <c r="BB326" s="10" t="str">
        <f>IFERROR(_xlfn.XLOOKUP(AI326, BS_ATIVIDADE[ATIVIDADE],BS_ATIVIDADE[UNIDADE] ), "*")</f>
        <v>*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6" s="150"/>
      <c r="BG326" s="16"/>
      <c r="BH326" s="17"/>
      <c r="BI326" s="17"/>
      <c r="BJ326" s="17"/>
      <c r="BK326" s="18"/>
      <c r="BL326" s="16"/>
      <c r="BM326" s="130"/>
      <c r="BN326" s="130"/>
      <c r="BO326" s="130"/>
      <c r="BP326" s="18"/>
      <c r="BQ326" s="12" t="str">
        <f>IF(AND(BR326&lt;1,BS326&lt;1),"Produção e Intervalo",IF(BR326&lt;1,"Intervalo",IF(BS326&lt;1,"Produção","Aderente")))</f>
        <v>Aderente</v>
      </c>
      <c r="BR326" s="19" t="str">
        <f>IF(OR(B326="",F326=""),"*",AY326/P326)</f>
        <v>*</v>
      </c>
      <c r="BS326" s="19" t="str">
        <f>IF(OR(B326="",F326=""),"*",BA326/Q326)</f>
        <v>*</v>
      </c>
      <c r="BT326" s="8" t="str">
        <f t="shared" si="5"/>
        <v/>
      </c>
    </row>
    <row r="327" spans="1:72">
      <c r="A327" s="47" t="str">
        <f>D327&amp;B327</f>
        <v/>
      </c>
      <c r="B327" s="102"/>
      <c r="C327" s="135" t="str">
        <f>IF(BS_CONTROLE[[#This Row],[DATA]]="","",WEEKNUM(BS_CONTROLE[[#This Row],[DATA]]))</f>
        <v/>
      </c>
      <c r="D327" s="104"/>
      <c r="E327" s="159">
        <v>321</v>
      </c>
      <c r="F327" s="126"/>
      <c r="G327" s="142" t="str">
        <f>IF(D327="","*",VLOOKUP(F327,BS_ATIVIDADE[],3,FALSE))</f>
        <v>*</v>
      </c>
      <c r="H327" s="106"/>
      <c r="I327" s="106"/>
      <c r="J327" s="105"/>
      <c r="K327" s="105"/>
      <c r="L327" s="105"/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127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06"/>
      <c r="P327" s="106"/>
      <c r="Q327" s="105"/>
      <c r="R327" s="10" t="str">
        <f>IFERROR(_xlfn.XLOOKUP(F327, BS_ATIVIDADE[ATIVIDADE],BS_ATIVIDADE[UNIDADE] ), "*")</f>
        <v>*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7" s="105"/>
      <c r="W327" s="151"/>
      <c r="X327" s="104"/>
      <c r="Y327" s="129"/>
      <c r="Z327" s="104"/>
      <c r="AA327" s="105"/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-</v>
      </c>
      <c r="AJ327" s="9" t="str">
        <f>IF(BS_CONTROLE[[#This Row],[Atividade]]=0, "-", BS_CONTROLE[[#This Row],[Atividade]])</f>
        <v>-</v>
      </c>
      <c r="AK327" s="31">
        <f>BS_CONTROLE[[#This Row],[Local - Partida]]</f>
        <v>0</v>
      </c>
      <c r="AL327" s="31">
        <f>BS_CONTROLE[[#This Row],[Local - Encerramento]]</f>
        <v>0</v>
      </c>
      <c r="AM327" s="105" t="str">
        <f>IF(BS_CONTROLE[[#This Row],[Entre - Estações]]=0, "-", BS_CONTROLE[[#This Row],[Entre - Estações]])</f>
        <v>-</v>
      </c>
      <c r="AN327" s="105" t="str">
        <f>IF(BS_CONTROLE[[#This Row],[SB]]=0, "-", BS_CONTROLE[[#This Row],[SB]])</f>
        <v>-</v>
      </c>
      <c r="AO327" s="105" t="str">
        <f>IF(BS_CONTROLE[[#This Row],[SUB]]=0, "-", BS_CONTROLE[[#This Row],[SUB]])</f>
        <v>-</v>
      </c>
      <c r="AP327" s="105">
        <f>BS_CONTROLE[[#This Row],[KM - Inicio]]</f>
        <v>0</v>
      </c>
      <c r="AQ327" s="105">
        <f>BS_CONTROLE[[#This Row],[KM - Inicio]]</f>
        <v>0</v>
      </c>
      <c r="AR327" s="108"/>
      <c r="AS327" s="108"/>
      <c r="AT327" s="108"/>
      <c r="AU327" s="136"/>
      <c r="AV327" s="136"/>
      <c r="AW327" s="14"/>
      <c r="AX327" s="14"/>
      <c r="AY327" s="164" t="str">
        <f>IF(D327="","*",IFERROR(IF(ISODD(COUNT(AS327:AX327)),"ERRO",SUM((AT327-AS327),(AV327-AU327),(AX327-AW327))),"ERRO"))</f>
        <v>*</v>
      </c>
      <c r="AZ327" s="153"/>
      <c r="BA327" s="109"/>
      <c r="BB327" s="10" t="str">
        <f>IFERROR(_xlfn.XLOOKUP(AI327, BS_ATIVIDADE[ATIVIDADE],BS_ATIVIDADE[UNIDADE] ), "*")</f>
        <v>*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7" s="150"/>
      <c r="BG327" s="16"/>
      <c r="BH327" s="17"/>
      <c r="BI327" s="17"/>
      <c r="BJ327" s="17"/>
      <c r="BK327" s="18"/>
      <c r="BL327" s="16"/>
      <c r="BM327" s="130"/>
      <c r="BN327" s="130"/>
      <c r="BO327" s="130"/>
      <c r="BP327" s="18"/>
      <c r="BQ327" s="12" t="str">
        <f>IF(AND(BR327&lt;1,BS327&lt;1),"Produção e Intervalo",IF(BR327&lt;1,"Intervalo",IF(BS327&lt;1,"Produção","Aderente")))</f>
        <v>Aderente</v>
      </c>
      <c r="BR327" s="19" t="str">
        <f>IF(OR(B327="",F327=""),"*",AY327/P327)</f>
        <v>*</v>
      </c>
      <c r="BS327" s="19" t="str">
        <f>IF(OR(B327="",F327=""),"*",BA327/Q327)</f>
        <v>*</v>
      </c>
      <c r="BT327" s="8" t="str">
        <f t="shared" si="5"/>
        <v/>
      </c>
    </row>
    <row r="328" spans="1:72">
      <c r="A328" s="47" t="str">
        <f>D328&amp;B328</f>
        <v/>
      </c>
      <c r="B328" s="102"/>
      <c r="C328" s="135" t="str">
        <f>IF(BS_CONTROLE[[#This Row],[DATA]]="","",WEEKNUM(BS_CONTROLE[[#This Row],[DATA]]))</f>
        <v/>
      </c>
      <c r="D328" s="104"/>
      <c r="E328" s="159">
        <v>322</v>
      </c>
      <c r="F328" s="126"/>
      <c r="G328" s="142" t="str">
        <f>IF(D328="","*",VLOOKUP(F328,BS_ATIVIDADE[],3,FALSE))</f>
        <v>*</v>
      </c>
      <c r="H328" s="106"/>
      <c r="I328" s="106"/>
      <c r="J328" s="105"/>
      <c r="K328" s="105"/>
      <c r="L328" s="105"/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06"/>
      <c r="P328" s="106"/>
      <c r="Q328" s="105"/>
      <c r="R328" s="10" t="str">
        <f>IFERROR(_xlfn.XLOOKUP(F328, BS_ATIVIDADE[ATIVIDADE],BS_ATIVIDADE[UNIDADE] ), "*")</f>
        <v>*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8" s="105"/>
      <c r="W328" s="151"/>
      <c r="X328" s="104"/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-</v>
      </c>
      <c r="AJ328" s="9" t="str">
        <f>IF(BS_CONTROLE[[#This Row],[Atividade]]=0, "-", BS_CONTROLE[[#This Row],[Atividade]])</f>
        <v>-</v>
      </c>
      <c r="AK328" s="31">
        <f>BS_CONTROLE[[#This Row],[Local - Partida]]</f>
        <v>0</v>
      </c>
      <c r="AL328" s="31">
        <f>BS_CONTROLE[[#This Row],[Local - Encerramento]]</f>
        <v>0</v>
      </c>
      <c r="AM328" s="105" t="str">
        <f>IF(BS_CONTROLE[[#This Row],[Entre - Estações]]=0, "-", BS_CONTROLE[[#This Row],[Entre - Estações]])</f>
        <v>-</v>
      </c>
      <c r="AN328" s="105" t="str">
        <f>IF(BS_CONTROLE[[#This Row],[SB]]=0, "-", BS_CONTROLE[[#This Row],[SB]])</f>
        <v>-</v>
      </c>
      <c r="AO328" s="105" t="str">
        <f>IF(BS_CONTROLE[[#This Row],[SUB]]=0, "-", BS_CONTROLE[[#This Row],[SUB]])</f>
        <v>-</v>
      </c>
      <c r="AP328" s="105">
        <f>BS_CONTROLE[[#This Row],[KM - Inicio]]</f>
        <v>0</v>
      </c>
      <c r="AQ328" s="105">
        <f>BS_CONTROLE[[#This Row],[KM - Inicio]]</f>
        <v>0</v>
      </c>
      <c r="AR328" s="108"/>
      <c r="AS328" s="108"/>
      <c r="AT328" s="108"/>
      <c r="AU328" s="136"/>
      <c r="AV328" s="136"/>
      <c r="AW328" s="14"/>
      <c r="AX328" s="14"/>
      <c r="AY328" s="164" t="str">
        <f>IF(D328="","*",IFERROR(IF(ISODD(COUNT(AS328:AX328)),"ERRO",SUM((AT328-AS328),(AV328-AU328),(AX328-AW328))),"ERRO"))</f>
        <v>*</v>
      </c>
      <c r="AZ328" s="153"/>
      <c r="BA328" s="109"/>
      <c r="BB328" s="10" t="str">
        <f>IFERROR(_xlfn.XLOOKUP(AI328, BS_ATIVIDADE[ATIVIDADE],BS_ATIVIDADE[UNIDADE] ), "*")</f>
        <v>*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8" s="150"/>
      <c r="BG328" s="16"/>
      <c r="BH328" s="17"/>
      <c r="BI328" s="17"/>
      <c r="BJ328" s="17"/>
      <c r="BK328" s="18"/>
      <c r="BL328" s="16"/>
      <c r="BM328" s="130"/>
      <c r="BN328" s="130"/>
      <c r="BO328" s="130"/>
      <c r="BP328" s="18"/>
      <c r="BQ328" s="12" t="str">
        <f>IF(AND(BR328&lt;1,BS328&lt;1),"Produção e Intervalo",IF(BR328&lt;1,"Intervalo",IF(BS328&lt;1,"Produção","Aderente")))</f>
        <v>Aderente</v>
      </c>
      <c r="BR328" s="19" t="str">
        <f>IF(OR(B328="",F328=""),"*",AY328/P328)</f>
        <v>*</v>
      </c>
      <c r="BS328" s="19" t="str">
        <f>IF(OR(B328="",F328=""),"*",BA328/Q328)</f>
        <v>*</v>
      </c>
      <c r="BT328" s="8" t="str">
        <f t="shared" ref="BT328:BT391" si="6">IF(BN328="","",SUBSTITUTE(BM328," ","")&amp;SUBSTITUTE(BN328," ",""))</f>
        <v/>
      </c>
    </row>
    <row r="329" spans="1:72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6"/>
        <v/>
      </c>
    </row>
    <row r="330" spans="1:72">
      <c r="A330" s="47" t="str">
        <f>D330&amp;B330</f>
        <v/>
      </c>
      <c r="B330" s="102"/>
      <c r="C330" s="135" t="str">
        <f>IF(BS_CONTROLE[[#This Row],[DATA]]="","",WEEKNUM(BS_CONTROLE[[#This Row],[DATA]]))</f>
        <v/>
      </c>
      <c r="D330" s="104"/>
      <c r="E330" s="159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4" t="str">
        <f>IF(D330="","*",IFERROR(IF(ISODD(COUNT(AS330:AX330)),"ERRO",SUM((AT330-AS330),(AV330-AU330),(AX330-AW330))),"ERRO"))</f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>IF(AND(BR330&lt;1,BS330&lt;1),"Produção e Intervalo",IF(BR330&lt;1,"Intervalo",IF(BS330&lt;1,"Produção","Aderente")))</f>
        <v>Aderente</v>
      </c>
      <c r="BR330" s="19" t="str">
        <f>IF(OR(B330="",F330=""),"*",AY330/P330)</f>
        <v>*</v>
      </c>
      <c r="BS330" s="19" t="str">
        <f>IF(OR(B330="",F330=""),"*",BA330/Q330)</f>
        <v>*</v>
      </c>
      <c r="BT330" s="8" t="str">
        <f t="shared" si="6"/>
        <v/>
      </c>
    </row>
    <row r="331" spans="1:72">
      <c r="A331" s="47" t="str">
        <f>D331&amp;B331</f>
        <v/>
      </c>
      <c r="B331" s="102"/>
      <c r="C331" s="135" t="str">
        <f>IF(BS_CONTROLE[[#This Row],[DATA]]="","",WEEKNUM(BS_CONTROLE[[#This Row],[DATA]]))</f>
        <v/>
      </c>
      <c r="D331" s="104"/>
      <c r="E331" s="159">
        <v>325</v>
      </c>
      <c r="F331" s="126"/>
      <c r="G331" s="142" t="str">
        <f>IF(D331="","*",VLOOKUP(F331,BS_ATIVIDADE[],3,FALSE))</f>
        <v>*</v>
      </c>
      <c r="H331" s="106"/>
      <c r="I331" s="106"/>
      <c r="J331" s="105"/>
      <c r="K331" s="105"/>
      <c r="L331" s="105"/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127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06"/>
      <c r="P331" s="106"/>
      <c r="Q331" s="105"/>
      <c r="R331" s="10" t="str">
        <f>IFERROR(_xlfn.XLOOKUP(F331, BS_ATIVIDADE[ATIVIDADE],BS_ATIVIDADE[UNIDADE] ), "*")</f>
        <v>*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1" s="105"/>
      <c r="W331" s="151"/>
      <c r="X331" s="104"/>
      <c r="Y331" s="129"/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-</v>
      </c>
      <c r="AJ331" s="9" t="str">
        <f>IF(BS_CONTROLE[[#This Row],[Atividade]]=0, "-", BS_CONTROLE[[#This Row],[Atividade]])</f>
        <v>-</v>
      </c>
      <c r="AK331" s="31">
        <f>BS_CONTROLE[[#This Row],[Local - Partida]]</f>
        <v>0</v>
      </c>
      <c r="AL331" s="31">
        <f>BS_CONTROLE[[#This Row],[Local - Encerramento]]</f>
        <v>0</v>
      </c>
      <c r="AM331" s="105" t="str">
        <f>IF(BS_CONTROLE[[#This Row],[Entre - Estações]]=0, "-", BS_CONTROLE[[#This Row],[Entre - Estações]])</f>
        <v>-</v>
      </c>
      <c r="AN331" s="105" t="str">
        <f>IF(BS_CONTROLE[[#This Row],[SB]]=0, "-", BS_CONTROLE[[#This Row],[SB]])</f>
        <v>-</v>
      </c>
      <c r="AO331" s="105" t="str">
        <f>IF(BS_CONTROLE[[#This Row],[SUB]]=0, "-", BS_CONTROLE[[#This Row],[SUB]])</f>
        <v>-</v>
      </c>
      <c r="AP331" s="105">
        <f>BS_CONTROLE[[#This Row],[KM - Inicio]]</f>
        <v>0</v>
      </c>
      <c r="AQ331" s="105">
        <f>BS_CONTROLE[[#This Row],[KM - Inicio]]</f>
        <v>0</v>
      </c>
      <c r="AR331" s="108"/>
      <c r="AS331" s="108"/>
      <c r="AT331" s="108"/>
      <c r="AU331" s="136"/>
      <c r="AV331" s="136"/>
      <c r="AW331" s="14"/>
      <c r="AX331" s="14"/>
      <c r="AY331" s="164" t="str">
        <f>IF(D331="","*",IFERROR(IF(ISODD(COUNT(AS331:AX331)),"ERRO",SUM((AT331-AS331),(AV331-AU331),(AX331-AW331))),"ERRO"))</f>
        <v>*</v>
      </c>
      <c r="AZ331" s="153"/>
      <c r="BA331" s="109"/>
      <c r="BB331" s="10" t="str">
        <f>IFERROR(_xlfn.XLOOKUP(AI331, BS_ATIVIDADE[ATIVIDADE],BS_ATIVIDADE[UNIDADE] ), "*")</f>
        <v>*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1" s="150"/>
      <c r="BG331" s="16"/>
      <c r="BH331" s="17"/>
      <c r="BI331" s="17"/>
      <c r="BJ331" s="17"/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Aderente</v>
      </c>
      <c r="BR331" s="19" t="str">
        <f>IF(OR(B331="",F331=""),"*",AY331/P331)</f>
        <v>*</v>
      </c>
      <c r="BS331" s="19" t="str">
        <f>IF(OR(B331="",F331=""),"*",BA331/Q331)</f>
        <v>*</v>
      </c>
      <c r="BT331" s="8" t="str">
        <f t="shared" si="6"/>
        <v/>
      </c>
    </row>
    <row r="332" spans="1:72">
      <c r="A332" s="47" t="str">
        <f>D332&amp;B332</f>
        <v/>
      </c>
      <c r="B332" s="102"/>
      <c r="C332" s="135" t="str">
        <f>IF(BS_CONTROLE[[#This Row],[DATA]]="","",WEEKNUM(BS_CONTROLE[[#This Row],[DATA]]))</f>
        <v/>
      </c>
      <c r="D332" s="104"/>
      <c r="E332" s="159">
        <v>326</v>
      </c>
      <c r="F332" s="126"/>
      <c r="G332" s="142" t="str">
        <f>IF(D332="","*",VLOOKUP(F332,BS_ATIVIDADE[],3,FALSE))</f>
        <v>*</v>
      </c>
      <c r="H332" s="106"/>
      <c r="I332" s="106"/>
      <c r="J332" s="105"/>
      <c r="K332" s="105"/>
      <c r="L332" s="105"/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06"/>
      <c r="P332" s="106"/>
      <c r="Q332" s="105"/>
      <c r="R332" s="10" t="str">
        <f>IFERROR(_xlfn.XLOOKUP(F332, BS_ATIVIDADE[ATIVIDADE],BS_ATIVIDADE[UNIDADE] ), "*")</f>
        <v>*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2" s="105"/>
      <c r="W332" s="151"/>
      <c r="X332" s="104"/>
      <c r="Y332" s="129"/>
      <c r="Z332" s="104"/>
      <c r="AA332" s="105"/>
      <c r="AB332" s="103"/>
      <c r="AC332" s="152"/>
      <c r="AD332" s="107"/>
      <c r="AE332" s="105"/>
      <c r="AF332" s="105"/>
      <c r="AG332" s="105"/>
      <c r="AH332" s="15"/>
      <c r="AI332" s="126" t="str">
        <f>IF(BS_CONTROLE[[#This Row],[Atividade]]=0, "-", BS_CONTROLE[[#This Row],[Atividade]])</f>
        <v>-</v>
      </c>
      <c r="AJ332" s="9" t="str">
        <f>IF(BS_CONTROLE[[#This Row],[Atividade]]=0, "-", BS_CONTROLE[[#This Row],[Atividade]])</f>
        <v>-</v>
      </c>
      <c r="AK332" s="31">
        <f>BS_CONTROLE[[#This Row],[Local - Partida]]</f>
        <v>0</v>
      </c>
      <c r="AL332" s="31">
        <f>BS_CONTROLE[[#This Row],[Local - Encerramento]]</f>
        <v>0</v>
      </c>
      <c r="AM332" s="105" t="str">
        <f>IF(BS_CONTROLE[[#This Row],[Entre - Estações]]=0, "-", BS_CONTROLE[[#This Row],[Entre - Estações]])</f>
        <v>-</v>
      </c>
      <c r="AN332" s="105" t="str">
        <f>IF(BS_CONTROLE[[#This Row],[SB]]=0, "-", BS_CONTROLE[[#This Row],[SB]])</f>
        <v>-</v>
      </c>
      <c r="AO332" s="105" t="str">
        <f>IF(BS_CONTROLE[[#This Row],[SUB]]=0, "-", BS_CONTROLE[[#This Row],[SUB]])</f>
        <v>-</v>
      </c>
      <c r="AP332" s="105">
        <f>BS_CONTROLE[[#This Row],[KM - Inicio]]</f>
        <v>0</v>
      </c>
      <c r="AQ332" s="105">
        <f>BS_CONTROLE[[#This Row],[KM - Inicio]]</f>
        <v>0</v>
      </c>
      <c r="AR332" s="108"/>
      <c r="AS332" s="108"/>
      <c r="AT332" s="108"/>
      <c r="AU332" s="136"/>
      <c r="AV332" s="136"/>
      <c r="AW332" s="14"/>
      <c r="AX332" s="14"/>
      <c r="AY332" s="164" t="str">
        <f>IF(D332="","*",IFERROR(IF(ISODD(COUNT(AS332:AX332)),"ERRO",SUM((AT332-AS332),(AV332-AU332),(AX332-AW332))),"ERRO"))</f>
        <v>*</v>
      </c>
      <c r="AZ332" s="153"/>
      <c r="BA332" s="109"/>
      <c r="BB332" s="10" t="str">
        <f>IFERROR(_xlfn.XLOOKUP(AI332, BS_ATIVIDADE[ATIVIDADE],BS_ATIVIDADE[UNIDADE] ), "*")</f>
        <v>*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2" s="150"/>
      <c r="BG332" s="16"/>
      <c r="BH332" s="17"/>
      <c r="BI332" s="17"/>
      <c r="BJ332" s="17"/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Aderente</v>
      </c>
      <c r="BR332" s="19" t="str">
        <f>IF(OR(B332="",F332=""),"*",AY332/P332)</f>
        <v>*</v>
      </c>
      <c r="BS332" s="19" t="str">
        <f>IF(OR(B332="",F332=""),"*",BA332/Q332)</f>
        <v>*</v>
      </c>
      <c r="BT332" s="8" t="str">
        <f t="shared" si="6"/>
        <v/>
      </c>
    </row>
    <row r="333" spans="1:72">
      <c r="A333" s="47" t="str">
        <f>D333&amp;B333</f>
        <v/>
      </c>
      <c r="B333" s="102"/>
      <c r="C333" s="135" t="str">
        <f>IF(BS_CONTROLE[[#This Row],[DATA]]="","",WEEKNUM(BS_CONTROLE[[#This Row],[DATA]]))</f>
        <v/>
      </c>
      <c r="D333" s="104"/>
      <c r="E333" s="159">
        <v>327</v>
      </c>
      <c r="F333" s="126"/>
      <c r="G333" s="142" t="str">
        <f>IF(D333="","*",VLOOKUP(F333,BS_ATIVIDADE[],3,FALSE))</f>
        <v>*</v>
      </c>
      <c r="H333" s="106"/>
      <c r="I333" s="106"/>
      <c r="J333" s="105"/>
      <c r="K333" s="105"/>
      <c r="L333" s="105"/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06"/>
      <c r="P333" s="106"/>
      <c r="Q333" s="105"/>
      <c r="R333" s="10" t="str">
        <f>IFERROR(_xlfn.XLOOKUP(F333, BS_ATIVIDADE[ATIVIDADE],BS_ATIVIDADE[UNIDADE] ), "*")</f>
        <v>*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3" s="105"/>
      <c r="W333" s="151"/>
      <c r="X333" s="104"/>
      <c r="Y333" s="129"/>
      <c r="Z333" s="104"/>
      <c r="AA333" s="105"/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-</v>
      </c>
      <c r="AJ333" s="9" t="str">
        <f>IF(BS_CONTROLE[[#This Row],[Atividade]]=0, "-", BS_CONTROLE[[#This Row],[Atividade]])</f>
        <v>-</v>
      </c>
      <c r="AK333" s="31">
        <f>BS_CONTROLE[[#This Row],[Local - Partida]]</f>
        <v>0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-</v>
      </c>
      <c r="AN333" s="105" t="str">
        <f>IF(BS_CONTROLE[[#This Row],[SB]]=0, "-", BS_CONTROLE[[#This Row],[SB]])</f>
        <v>-</v>
      </c>
      <c r="AO333" s="105" t="str">
        <f>IF(BS_CONTROLE[[#This Row],[SUB]]=0, "-", BS_CONTROLE[[#This Row],[SUB]])</f>
        <v>-</v>
      </c>
      <c r="AP333" s="105">
        <f>BS_CONTROLE[[#This Row],[KM - Inicio]]</f>
        <v>0</v>
      </c>
      <c r="AQ333" s="105">
        <f>BS_CONTROLE[[#This Row],[KM - Inicio]]</f>
        <v>0</v>
      </c>
      <c r="AR333" s="108"/>
      <c r="AS333" s="108"/>
      <c r="AT333" s="108"/>
      <c r="AU333" s="136"/>
      <c r="AV333" s="136"/>
      <c r="AW333" s="14"/>
      <c r="AX333" s="14"/>
      <c r="AY333" s="164" t="str">
        <f>IF(D333="","*",IFERROR(IF(ISODD(COUNT(AS333:AX333)),"ERRO",SUM((AT333-AS333),(AV333-AU333),(AX333-AW333))),"ERRO"))</f>
        <v>*</v>
      </c>
      <c r="AZ333" s="153"/>
      <c r="BA333" s="109"/>
      <c r="BB333" s="10" t="str">
        <f>IFERROR(_xlfn.XLOOKUP(AI333, BS_ATIVIDADE[ATIVIDADE],BS_ATIVIDADE[UNIDADE] ), "*")</f>
        <v>*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3" s="150"/>
      <c r="BG333" s="16"/>
      <c r="BH333" s="17"/>
      <c r="BI333" s="17"/>
      <c r="BJ333" s="17"/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Aderente</v>
      </c>
      <c r="BR333" s="19" t="str">
        <f>IF(OR(B333="",F333=""),"*",AY333/P333)</f>
        <v>*</v>
      </c>
      <c r="BS333" s="19" t="str">
        <f>IF(OR(B333="",F333=""),"*",BA333/Q333)</f>
        <v>*</v>
      </c>
      <c r="BT333" s="8" t="str">
        <f t="shared" si="6"/>
        <v/>
      </c>
    </row>
    <row r="334" spans="1:72">
      <c r="A334" s="47" t="str">
        <f>D334&amp;B334</f>
        <v/>
      </c>
      <c r="B334" s="102"/>
      <c r="C334" s="135" t="str">
        <f>IF(BS_CONTROLE[[#This Row],[DATA]]="","",WEEKNUM(BS_CONTROLE[[#This Row],[DATA]]))</f>
        <v/>
      </c>
      <c r="D334" s="104"/>
      <c r="E334" s="159">
        <v>328</v>
      </c>
      <c r="F334" s="126"/>
      <c r="G334" s="142" t="str">
        <f>IF(D334="","*",VLOOKUP(F334,BS_ATIVIDADE[],3,FALSE))</f>
        <v>*</v>
      </c>
      <c r="H334" s="106"/>
      <c r="I334" s="106"/>
      <c r="J334" s="105"/>
      <c r="K334" s="105"/>
      <c r="L334" s="105"/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06"/>
      <c r="P334" s="106"/>
      <c r="Q334" s="105"/>
      <c r="R334" s="10" t="str">
        <f>IFERROR(_xlfn.XLOOKUP(F334, BS_ATIVIDADE[ATIVIDADE],BS_ATIVIDADE[UNIDADE] ), "*")</f>
        <v>*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4" s="105"/>
      <c r="W334" s="151"/>
      <c r="X334" s="104"/>
      <c r="Y334" s="129"/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-</v>
      </c>
      <c r="AJ334" s="9" t="str">
        <f>IF(BS_CONTROLE[[#This Row],[Atividade]]=0, "-", BS_CONTROLE[[#This Row],[Atividade]])</f>
        <v>-</v>
      </c>
      <c r="AK334" s="31">
        <f>BS_CONTROLE[[#This Row],[Local - Partida]]</f>
        <v>0</v>
      </c>
      <c r="AL334" s="31">
        <f>BS_CONTROLE[[#This Row],[Local - Encerramento]]</f>
        <v>0</v>
      </c>
      <c r="AM334" s="105" t="str">
        <f>IF(BS_CONTROLE[[#This Row],[Entre - Estações]]=0, "-", BS_CONTROLE[[#This Row],[Entre - Estações]])</f>
        <v>-</v>
      </c>
      <c r="AN334" s="105" t="str">
        <f>IF(BS_CONTROLE[[#This Row],[SB]]=0, "-", BS_CONTROLE[[#This Row],[SB]])</f>
        <v>-</v>
      </c>
      <c r="AO334" s="105" t="str">
        <f>IF(BS_CONTROLE[[#This Row],[SUB]]=0, "-", BS_CONTROLE[[#This Row],[SUB]])</f>
        <v>-</v>
      </c>
      <c r="AP334" s="105">
        <f>BS_CONTROLE[[#This Row],[KM - Inicio]]</f>
        <v>0</v>
      </c>
      <c r="AQ334" s="105">
        <f>BS_CONTROLE[[#This Row],[KM - Inicio]]</f>
        <v>0</v>
      </c>
      <c r="AR334" s="108"/>
      <c r="AS334" s="108"/>
      <c r="AT334" s="108"/>
      <c r="AU334" s="136"/>
      <c r="AV334" s="136"/>
      <c r="AW334" s="14"/>
      <c r="AX334" s="14"/>
      <c r="AY334" s="164" t="str">
        <f>IF(D334="","*",IFERROR(IF(ISODD(COUNT(AS334:AX334)),"ERRO",SUM((AT334-AS334),(AV334-AU334),(AX334-AW334))),"ERRO"))</f>
        <v>*</v>
      </c>
      <c r="AZ334" s="153"/>
      <c r="BA334" s="109"/>
      <c r="BB334" s="10" t="str">
        <f>IFERROR(_xlfn.XLOOKUP(AI334, BS_ATIVIDADE[ATIVIDADE],BS_ATIVIDADE[UNIDADE] ), "*")</f>
        <v>*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4" s="150"/>
      <c r="BG334" s="16"/>
      <c r="BH334" s="17"/>
      <c r="BI334" s="17"/>
      <c r="BJ334" s="17"/>
      <c r="BK334" s="18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Aderente</v>
      </c>
      <c r="BR334" s="19" t="str">
        <f>IF(OR(B334="",F334=""),"*",AY334/P334)</f>
        <v>*</v>
      </c>
      <c r="BS334" s="19" t="str">
        <f>IF(OR(B334="",F334=""),"*",BA334/Q334)</f>
        <v>*</v>
      </c>
      <c r="BT334" s="8" t="str">
        <f t="shared" si="6"/>
        <v/>
      </c>
    </row>
    <row r="335" spans="1:72">
      <c r="A335" s="47" t="str">
        <f>D335&amp;B335</f>
        <v/>
      </c>
      <c r="B335" s="102"/>
      <c r="C335" s="135" t="str">
        <f>IF(BS_CONTROLE[[#This Row],[DATA]]="","",WEEKNUM(BS_CONTROLE[[#This Row],[DATA]]))</f>
        <v/>
      </c>
      <c r="D335" s="104"/>
      <c r="E335" s="159">
        <v>329</v>
      </c>
      <c r="F335" s="126"/>
      <c r="G335" s="142" t="str">
        <f>IF(D335="","*",VLOOKUP(F335,BS_ATIVIDADE[],3,FALSE))</f>
        <v>*</v>
      </c>
      <c r="H335" s="106"/>
      <c r="I335" s="106"/>
      <c r="J335" s="105"/>
      <c r="K335" s="105"/>
      <c r="L335" s="105"/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06"/>
      <c r="P335" s="106"/>
      <c r="Q335" s="105"/>
      <c r="R335" s="10" t="str">
        <f>IFERROR(_xlfn.XLOOKUP(F335, BS_ATIVIDADE[ATIVIDADE],BS_ATIVIDADE[UNIDADE] ), "*")</f>
        <v>*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5" s="105"/>
      <c r="W335" s="151"/>
      <c r="X335" s="104"/>
      <c r="Y335" s="129"/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-</v>
      </c>
      <c r="AJ335" s="9" t="str">
        <f>IF(BS_CONTROLE[[#This Row],[Atividade]]=0, "-", BS_CONTROLE[[#This Row],[Atividade]])</f>
        <v>-</v>
      </c>
      <c r="AK335" s="31">
        <f>BS_CONTROLE[[#This Row],[Local - Partida]]</f>
        <v>0</v>
      </c>
      <c r="AL335" s="31">
        <f>BS_CONTROLE[[#This Row],[Local - Encerramento]]</f>
        <v>0</v>
      </c>
      <c r="AM335" s="105" t="str">
        <f>IF(BS_CONTROLE[[#This Row],[Entre - Estações]]=0, "-", BS_CONTROLE[[#This Row],[Entre - Estações]])</f>
        <v>-</v>
      </c>
      <c r="AN335" s="105" t="str">
        <f>IF(BS_CONTROLE[[#This Row],[SB]]=0, "-", BS_CONTROLE[[#This Row],[SB]])</f>
        <v>-</v>
      </c>
      <c r="AO335" s="105" t="str">
        <f>IF(BS_CONTROLE[[#This Row],[SUB]]=0, "-", BS_CONTROLE[[#This Row],[SUB]])</f>
        <v>-</v>
      </c>
      <c r="AP335" s="105">
        <f>BS_CONTROLE[[#This Row],[KM - Inicio]]</f>
        <v>0</v>
      </c>
      <c r="AQ335" s="105">
        <f>BS_CONTROLE[[#This Row],[KM - Inicio]]</f>
        <v>0</v>
      </c>
      <c r="AR335" s="108"/>
      <c r="AS335" s="108"/>
      <c r="AT335" s="108"/>
      <c r="AU335" s="136"/>
      <c r="AV335" s="136"/>
      <c r="AW335" s="14"/>
      <c r="AX335" s="14"/>
      <c r="AY335" s="164" t="str">
        <f>IF(D335="","*",IFERROR(IF(ISODD(COUNT(AS335:AX335)),"ERRO",SUM((AT335-AS335),(AV335-AU335),(AX335-AW335))),"ERRO"))</f>
        <v>*</v>
      </c>
      <c r="AZ335" s="153"/>
      <c r="BA335" s="109"/>
      <c r="BB335" s="10" t="str">
        <f>IFERROR(_xlfn.XLOOKUP(AI335, BS_ATIVIDADE[ATIVIDADE],BS_ATIVIDADE[UNIDADE] ), "*")</f>
        <v>*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5" s="150"/>
      <c r="BG335" s="16"/>
      <c r="BH335" s="17"/>
      <c r="BI335" s="17"/>
      <c r="BJ335" s="17"/>
      <c r="BK335" s="18"/>
      <c r="BL335" s="16"/>
      <c r="BM335" s="130"/>
      <c r="BN335" s="130"/>
      <c r="BO335" s="130"/>
      <c r="BP335" s="18"/>
      <c r="BQ335" s="12" t="str">
        <f>IF(AND(BR335&lt;1,BS335&lt;1),"Produção e Intervalo",IF(BR335&lt;1,"Intervalo",IF(BS335&lt;1,"Produção","Aderente")))</f>
        <v>Aderente</v>
      </c>
      <c r="BR335" s="19" t="str">
        <f>IF(OR(B335="",F335=""),"*",AY335/P335)</f>
        <v>*</v>
      </c>
      <c r="BS335" s="19" t="str">
        <f>IF(OR(B335="",F335=""),"*",BA335/Q335)</f>
        <v>*</v>
      </c>
      <c r="BT335" s="8" t="str">
        <f t="shared" si="6"/>
        <v/>
      </c>
    </row>
    <row r="336" spans="1:72">
      <c r="A336" s="47" t="str">
        <f>D336&amp;B336</f>
        <v/>
      </c>
      <c r="B336" s="102"/>
      <c r="C336" s="135" t="str">
        <f>IF(BS_CONTROLE[[#This Row],[DATA]]="","",WEEKNUM(BS_CONTROLE[[#This Row],[DATA]]))</f>
        <v/>
      </c>
      <c r="D336" s="104"/>
      <c r="E336" s="159">
        <v>330</v>
      </c>
      <c r="F336" s="126"/>
      <c r="G336" s="142" t="str">
        <f>IF(D336="","*",VLOOKUP(F336,BS_ATIVIDADE[],3,FALSE))</f>
        <v>*</v>
      </c>
      <c r="H336" s="106"/>
      <c r="I336" s="106"/>
      <c r="J336" s="105"/>
      <c r="K336" s="105"/>
      <c r="L336" s="105"/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06"/>
      <c r="P336" s="106"/>
      <c r="Q336" s="105"/>
      <c r="R336" s="10" t="str">
        <f>IFERROR(_xlfn.XLOOKUP(F336, BS_ATIVIDADE[ATIVIDADE],BS_ATIVIDADE[UNIDADE] ), "*")</f>
        <v>*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6" s="105"/>
      <c r="W336" s="151"/>
      <c r="X336" s="104"/>
      <c r="Y336" s="129"/>
      <c r="Z336" s="104"/>
      <c r="AA336" s="105"/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-</v>
      </c>
      <c r="AJ336" s="9" t="str">
        <f>IF(BS_CONTROLE[[#This Row],[Atividade]]=0, "-", BS_CONTROLE[[#This Row],[Atividade]])</f>
        <v>-</v>
      </c>
      <c r="AK336" s="31">
        <f>BS_CONTROLE[[#This Row],[Local - Partida]]</f>
        <v>0</v>
      </c>
      <c r="AL336" s="31">
        <f>BS_CONTROLE[[#This Row],[Local - Encerramento]]</f>
        <v>0</v>
      </c>
      <c r="AM336" s="105" t="str">
        <f>IF(BS_CONTROLE[[#This Row],[Entre - Estações]]=0, "-", BS_CONTROLE[[#This Row],[Entre - Estações]])</f>
        <v>-</v>
      </c>
      <c r="AN336" s="105" t="str">
        <f>IF(BS_CONTROLE[[#This Row],[SB]]=0, "-", BS_CONTROLE[[#This Row],[SB]])</f>
        <v>-</v>
      </c>
      <c r="AO336" s="105" t="str">
        <f>IF(BS_CONTROLE[[#This Row],[SUB]]=0, "-", BS_CONTROLE[[#This Row],[SUB]])</f>
        <v>-</v>
      </c>
      <c r="AP336" s="105">
        <f>BS_CONTROLE[[#This Row],[KM - Inicio]]</f>
        <v>0</v>
      </c>
      <c r="AQ336" s="105">
        <f>BS_CONTROLE[[#This Row],[KM - Inicio]]</f>
        <v>0</v>
      </c>
      <c r="AR336" s="108"/>
      <c r="AS336" s="108"/>
      <c r="AT336" s="108"/>
      <c r="AU336" s="136"/>
      <c r="AV336" s="136"/>
      <c r="AW336" s="14"/>
      <c r="AX336" s="14"/>
      <c r="AY336" s="164" t="str">
        <f>IF(D336="","*",IFERROR(IF(ISODD(COUNT(AS336:AX336)),"ERRO",SUM((AT336-AS336),(AV336-AU336),(AX336-AW336))),"ERRO"))</f>
        <v>*</v>
      </c>
      <c r="AZ336" s="153"/>
      <c r="BA336" s="109"/>
      <c r="BB336" s="10" t="str">
        <f>IFERROR(_xlfn.XLOOKUP(AI336, BS_ATIVIDADE[ATIVIDADE],BS_ATIVIDADE[UNIDADE] ), "*")</f>
        <v>*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6" s="150"/>
      <c r="BG336" s="16"/>
      <c r="BH336" s="17"/>
      <c r="BI336" s="17"/>
      <c r="BJ336" s="17"/>
      <c r="BK336" s="18"/>
      <c r="BL336" s="16"/>
      <c r="BM336" s="130"/>
      <c r="BN336" s="130"/>
      <c r="BO336" s="130"/>
      <c r="BP336" s="18"/>
      <c r="BQ336" s="12" t="str">
        <f>IF(AND(BR336&lt;1,BS336&lt;1),"Produção e Intervalo",IF(BR336&lt;1,"Intervalo",IF(BS336&lt;1,"Produção","Aderente")))</f>
        <v>Aderente</v>
      </c>
      <c r="BR336" s="19" t="str">
        <f>IF(OR(B336="",F336=""),"*",AY336/P336)</f>
        <v>*</v>
      </c>
      <c r="BS336" s="19" t="str">
        <f>IF(OR(B336="",F336=""),"*",BA336/Q336)</f>
        <v>*</v>
      </c>
      <c r="BT336" s="8" t="str">
        <f t="shared" si="6"/>
        <v/>
      </c>
    </row>
    <row r="337" spans="1:72">
      <c r="A337" s="47" t="str">
        <f>D337&amp;B337</f>
        <v/>
      </c>
      <c r="B337" s="102"/>
      <c r="C337" s="135" t="str">
        <f>IF(BS_CONTROLE[[#This Row],[DATA]]="","",WEEKNUM(BS_CONTROLE[[#This Row],[DATA]]))</f>
        <v/>
      </c>
      <c r="D337" s="104"/>
      <c r="E337" s="159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4" t="str">
        <f>IF(D337="","*",IFERROR(IF(ISODD(COUNT(AS337:AX337)),"ERRO",SUM((AT337-AS337),(AV337-AU337),(AX337-AW337))),"ERRO"))</f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>IF(AND(BR337&lt;1,BS337&lt;1),"Produção e Intervalo",IF(BR337&lt;1,"Intervalo",IF(BS337&lt;1,"Produção","Aderente")))</f>
        <v>Aderente</v>
      </c>
      <c r="BR337" s="19" t="str">
        <f>IF(OR(B337="",F337=""),"*",AY337/P337)</f>
        <v>*</v>
      </c>
      <c r="BS337" s="19" t="str">
        <f>IF(OR(B337="",F337=""),"*",BA337/Q337)</f>
        <v>*</v>
      </c>
      <c r="BT337" s="8" t="str">
        <f t="shared" si="6"/>
        <v/>
      </c>
    </row>
    <row r="338" spans="1:72">
      <c r="A338" s="47" t="str">
        <f>D338&amp;B338</f>
        <v/>
      </c>
      <c r="B338" s="102"/>
      <c r="C338" s="135" t="str">
        <f>IF(BS_CONTROLE[[#This Row],[DATA]]="","",WEEKNUM(BS_CONTROLE[[#This Row],[DATA]]))</f>
        <v/>
      </c>
      <c r="D338" s="104"/>
      <c r="E338" s="159">
        <v>332</v>
      </c>
      <c r="F338" s="126"/>
      <c r="G338" s="142" t="str">
        <f>IF(D338="","*",VLOOKUP(F338,BS_ATIVIDADE[],3,FALSE))</f>
        <v>*</v>
      </c>
      <c r="H338" s="106"/>
      <c r="I338" s="106"/>
      <c r="J338" s="105"/>
      <c r="K338" s="105"/>
      <c r="L338" s="105"/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06"/>
      <c r="P338" s="106"/>
      <c r="Q338" s="105"/>
      <c r="R338" s="10" t="str">
        <f>IFERROR(_xlfn.XLOOKUP(F338, BS_ATIVIDADE[ATIVIDADE],BS_ATIVIDADE[UNIDADE] ), "*")</f>
        <v>*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8" s="105"/>
      <c r="W338" s="151"/>
      <c r="X338" s="104"/>
      <c r="Y338" s="129"/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-</v>
      </c>
      <c r="AJ338" s="9" t="str">
        <f>IF(BS_CONTROLE[[#This Row],[Atividade]]=0, "-", BS_CONTROLE[[#This Row],[Atividade]])</f>
        <v>-</v>
      </c>
      <c r="AK338" s="31">
        <f>BS_CONTROLE[[#This Row],[Local - Partida]]</f>
        <v>0</v>
      </c>
      <c r="AL338" s="31">
        <f>BS_CONTROLE[[#This Row],[Local - Encerramento]]</f>
        <v>0</v>
      </c>
      <c r="AM338" s="105" t="str">
        <f>IF(BS_CONTROLE[[#This Row],[Entre - Estações]]=0, "-", BS_CONTROLE[[#This Row],[Entre - Estações]])</f>
        <v>-</v>
      </c>
      <c r="AN338" s="105" t="str">
        <f>IF(BS_CONTROLE[[#This Row],[SB]]=0, "-", BS_CONTROLE[[#This Row],[SB]])</f>
        <v>-</v>
      </c>
      <c r="AO338" s="105" t="str">
        <f>IF(BS_CONTROLE[[#This Row],[SUB]]=0, "-", BS_CONTROLE[[#This Row],[SUB]])</f>
        <v>-</v>
      </c>
      <c r="AP338" s="105">
        <f>BS_CONTROLE[[#This Row],[KM - Inicio]]</f>
        <v>0</v>
      </c>
      <c r="AQ338" s="105">
        <f>BS_CONTROLE[[#This Row],[KM - Inicio]]</f>
        <v>0</v>
      </c>
      <c r="AR338" s="108"/>
      <c r="AS338" s="108"/>
      <c r="AT338" s="108"/>
      <c r="AU338" s="136"/>
      <c r="AV338" s="136"/>
      <c r="AW338" s="14"/>
      <c r="AX338" s="14"/>
      <c r="AY338" s="164" t="str">
        <f>IF(D338="","*",IFERROR(IF(ISODD(COUNT(AS338:AX338)),"ERRO",SUM((AT338-AS338),(AV338-AU338),(AX338-AW338))),"ERRO"))</f>
        <v>*</v>
      </c>
      <c r="AZ338" s="153"/>
      <c r="BA338" s="109"/>
      <c r="BB338" s="10" t="str">
        <f>IFERROR(_xlfn.XLOOKUP(AI338, BS_ATIVIDADE[ATIVIDADE],BS_ATIVIDADE[UNIDADE] ), "*")</f>
        <v>*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8" s="150"/>
      <c r="BG338" s="16"/>
      <c r="BH338" s="17"/>
      <c r="BI338" s="17"/>
      <c r="BJ338" s="17"/>
      <c r="BK338" s="18"/>
      <c r="BL338" s="16"/>
      <c r="BM338" s="130"/>
      <c r="BN338" s="130"/>
      <c r="BO338" s="130"/>
      <c r="BP338" s="18"/>
      <c r="BQ338" s="12" t="str">
        <f>IF(AND(BR338&lt;1,BS338&lt;1),"Produção e Intervalo",IF(BR338&lt;1,"Intervalo",IF(BS338&lt;1,"Produção","Aderente")))</f>
        <v>Aderente</v>
      </c>
      <c r="BR338" s="19" t="str">
        <f>IF(OR(B338="",F338=""),"*",AY338/P338)</f>
        <v>*</v>
      </c>
      <c r="BS338" s="19" t="str">
        <f>IF(OR(B338="",F338=""),"*",BA338/Q338)</f>
        <v>*</v>
      </c>
      <c r="BT338" s="8" t="str">
        <f t="shared" si="6"/>
        <v/>
      </c>
    </row>
    <row r="339" spans="1:72">
      <c r="A339" s="47" t="str">
        <f>D339&amp;B339</f>
        <v/>
      </c>
      <c r="B339" s="102"/>
      <c r="C339" s="135" t="str">
        <f>IF(BS_CONTROLE[[#This Row],[DATA]]="","",WEEKNUM(BS_CONTROLE[[#This Row],[DATA]]))</f>
        <v/>
      </c>
      <c r="D339" s="104"/>
      <c r="E339" s="159">
        <v>333</v>
      </c>
      <c r="F339" s="126"/>
      <c r="G339" s="142" t="str">
        <f>IF(D339="","*",VLOOKUP(F339,BS_ATIVIDADE[],3,FALSE))</f>
        <v>*</v>
      </c>
      <c r="H339" s="106"/>
      <c r="I339" s="106"/>
      <c r="J339" s="105"/>
      <c r="K339" s="105"/>
      <c r="L339" s="105"/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06"/>
      <c r="P339" s="106"/>
      <c r="Q339" s="105"/>
      <c r="R339" s="10" t="str">
        <f>IFERROR(_xlfn.XLOOKUP(F339, BS_ATIVIDADE[ATIVIDADE],BS_ATIVIDADE[UNIDADE] ), "*")</f>
        <v>*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9" s="105"/>
      <c r="W339" s="151"/>
      <c r="X339" s="104"/>
      <c r="Y339" s="129"/>
      <c r="Z339" s="104"/>
      <c r="AA339" s="105"/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-</v>
      </c>
      <c r="AJ339" s="9" t="str">
        <f>IF(BS_CONTROLE[[#This Row],[Atividade]]=0, "-", BS_CONTROLE[[#This Row],[Atividade]])</f>
        <v>-</v>
      </c>
      <c r="AK339" s="31">
        <f>BS_CONTROLE[[#This Row],[Local - Partida]]</f>
        <v>0</v>
      </c>
      <c r="AL339" s="31">
        <f>BS_CONTROLE[[#This Row],[Local - Encerramento]]</f>
        <v>0</v>
      </c>
      <c r="AM339" s="105" t="str">
        <f>IF(BS_CONTROLE[[#This Row],[Entre - Estações]]=0, "-", BS_CONTROLE[[#This Row],[Entre - Estações]])</f>
        <v>-</v>
      </c>
      <c r="AN339" s="105" t="str">
        <f>IF(BS_CONTROLE[[#This Row],[SB]]=0, "-", BS_CONTROLE[[#This Row],[SB]])</f>
        <v>-</v>
      </c>
      <c r="AO339" s="105" t="str">
        <f>IF(BS_CONTROLE[[#This Row],[SUB]]=0, "-", BS_CONTROLE[[#This Row],[SUB]])</f>
        <v>-</v>
      </c>
      <c r="AP339" s="105">
        <f>BS_CONTROLE[[#This Row],[KM - Inicio]]</f>
        <v>0</v>
      </c>
      <c r="AQ339" s="105">
        <f>BS_CONTROLE[[#This Row],[KM - Inicio]]</f>
        <v>0</v>
      </c>
      <c r="AR339" s="108"/>
      <c r="AS339" s="108"/>
      <c r="AT339" s="108"/>
      <c r="AU339" s="136"/>
      <c r="AV339" s="136"/>
      <c r="AW339" s="14"/>
      <c r="AX339" s="14"/>
      <c r="AY339" s="164" t="str">
        <f>IF(D339="","*",IFERROR(IF(ISODD(COUNT(AS339:AX339)),"ERRO",SUM((AT339-AS339),(AV339-AU339),(AX339-AW339))),"ERRO"))</f>
        <v>*</v>
      </c>
      <c r="AZ339" s="153"/>
      <c r="BA339" s="109"/>
      <c r="BB339" s="10" t="str">
        <f>IFERROR(_xlfn.XLOOKUP(AI339, BS_ATIVIDADE[ATIVIDADE],BS_ATIVIDADE[UNIDADE] ), "*")</f>
        <v>*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9" s="150"/>
      <c r="BG339" s="16"/>
      <c r="BH339" s="17"/>
      <c r="BI339" s="17"/>
      <c r="BJ339" s="17"/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Aderente</v>
      </c>
      <c r="BR339" s="19" t="str">
        <f>IF(OR(B339="",F339=""),"*",AY339/P339)</f>
        <v>*</v>
      </c>
      <c r="BS339" s="19" t="str">
        <f>IF(OR(B339="",F339=""),"*",BA339/Q339)</f>
        <v>*</v>
      </c>
      <c r="BT339" s="8" t="str">
        <f t="shared" si="6"/>
        <v/>
      </c>
    </row>
    <row r="340" spans="1:72">
      <c r="A340" s="47" t="str">
        <f>D340&amp;B340</f>
        <v/>
      </c>
      <c r="B340" s="102"/>
      <c r="C340" s="135" t="str">
        <f>IF(BS_CONTROLE[[#This Row],[DATA]]="","",WEEKNUM(BS_CONTROLE[[#This Row],[DATA]]))</f>
        <v/>
      </c>
      <c r="D340" s="104"/>
      <c r="E340" s="159">
        <v>334</v>
      </c>
      <c r="F340" s="126"/>
      <c r="G340" s="142" t="str">
        <f>IF(D340="","*",VLOOKUP(F340,BS_ATIVIDADE[],3,FALSE))</f>
        <v>*</v>
      </c>
      <c r="H340" s="106"/>
      <c r="I340" s="106"/>
      <c r="J340" s="105"/>
      <c r="K340" s="105"/>
      <c r="L340" s="105"/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06"/>
      <c r="P340" s="106"/>
      <c r="Q340" s="105"/>
      <c r="R340" s="10" t="str">
        <f>IFERROR(_xlfn.XLOOKUP(F340, BS_ATIVIDADE[ATIVIDADE],BS_ATIVIDADE[UNIDADE] ), "*")</f>
        <v>*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0" s="105"/>
      <c r="W340" s="151"/>
      <c r="X340" s="104"/>
      <c r="Y340" s="129"/>
      <c r="Z340" s="104"/>
      <c r="AA340" s="105"/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-</v>
      </c>
      <c r="AJ340" s="9" t="str">
        <f>IF(BS_CONTROLE[[#This Row],[Atividade]]=0, "-", BS_CONTROLE[[#This Row],[Atividade]])</f>
        <v>-</v>
      </c>
      <c r="AK340" s="31">
        <f>BS_CONTROLE[[#This Row],[Local - Partida]]</f>
        <v>0</v>
      </c>
      <c r="AL340" s="31">
        <f>BS_CONTROLE[[#This Row],[Local - Encerramento]]</f>
        <v>0</v>
      </c>
      <c r="AM340" s="105" t="str">
        <f>IF(BS_CONTROLE[[#This Row],[Entre - Estações]]=0, "-", BS_CONTROLE[[#This Row],[Entre - Estações]])</f>
        <v>-</v>
      </c>
      <c r="AN340" s="105" t="str">
        <f>IF(BS_CONTROLE[[#This Row],[SB]]=0, "-", BS_CONTROLE[[#This Row],[SB]])</f>
        <v>-</v>
      </c>
      <c r="AO340" s="105" t="str">
        <f>IF(BS_CONTROLE[[#This Row],[SUB]]=0, "-", BS_CONTROLE[[#This Row],[SUB]])</f>
        <v>-</v>
      </c>
      <c r="AP340" s="105">
        <f>BS_CONTROLE[[#This Row],[KM - Inicio]]</f>
        <v>0</v>
      </c>
      <c r="AQ340" s="105">
        <f>BS_CONTROLE[[#This Row],[KM - Inicio]]</f>
        <v>0</v>
      </c>
      <c r="AR340" s="108"/>
      <c r="AS340" s="108"/>
      <c r="AT340" s="108"/>
      <c r="AU340" s="136"/>
      <c r="AV340" s="136"/>
      <c r="AW340" s="14"/>
      <c r="AX340" s="14"/>
      <c r="AY340" s="164" t="str">
        <f>IF(D340="","*",IFERROR(IF(ISODD(COUNT(AS340:AX340)),"ERRO",SUM((AT340-AS340),(AV340-AU340),(AX340-AW340))),"ERRO"))</f>
        <v>*</v>
      </c>
      <c r="AZ340" s="153"/>
      <c r="BA340" s="109"/>
      <c r="BB340" s="10" t="str">
        <f>IFERROR(_xlfn.XLOOKUP(AI340, BS_ATIVIDADE[ATIVIDADE],BS_ATIVIDADE[UNIDADE] ), "*")</f>
        <v>*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0" s="150"/>
      <c r="BG340" s="16"/>
      <c r="BH340" s="17"/>
      <c r="BI340" s="17"/>
      <c r="BJ340" s="17"/>
      <c r="BK340" s="18"/>
      <c r="BL340" s="16"/>
      <c r="BM340" s="130"/>
      <c r="BN340" s="130"/>
      <c r="BO340" s="130"/>
      <c r="BP340" s="18"/>
      <c r="BQ340" s="12" t="str">
        <f>IF(AND(BR340&lt;1,BS340&lt;1),"Produção e Intervalo",IF(BR340&lt;1,"Intervalo",IF(BS340&lt;1,"Produção","Aderente")))</f>
        <v>Aderente</v>
      </c>
      <c r="BR340" s="19" t="str">
        <f>IF(OR(B340="",F340=""),"*",AY340/P340)</f>
        <v>*</v>
      </c>
      <c r="BS340" s="19" t="str">
        <f>IF(OR(B340="",F340=""),"*",BA340/Q340)</f>
        <v>*</v>
      </c>
      <c r="BT340" s="8" t="str">
        <f t="shared" si="6"/>
        <v/>
      </c>
    </row>
    <row r="341" spans="1:72">
      <c r="A341" s="47" t="str">
        <f>D341&amp;B341</f>
        <v/>
      </c>
      <c r="B341" s="102"/>
      <c r="C341" s="135" t="str">
        <f>IF(BS_CONTROLE[[#This Row],[DATA]]="","",WEEKNUM(BS_CONTROLE[[#This Row],[DATA]]))</f>
        <v/>
      </c>
      <c r="D341" s="104"/>
      <c r="E341" s="159">
        <v>335</v>
      </c>
      <c r="F341" s="126"/>
      <c r="G341" s="142" t="str">
        <f>IF(D341="","*",VLOOKUP(F341,BS_ATIVIDADE[],3,FALSE))</f>
        <v>*</v>
      </c>
      <c r="H341" s="106"/>
      <c r="I341" s="106"/>
      <c r="J341" s="105"/>
      <c r="K341" s="105"/>
      <c r="L341" s="105"/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06"/>
      <c r="P341" s="106"/>
      <c r="Q341" s="105"/>
      <c r="R341" s="10" t="str">
        <f>IFERROR(_xlfn.XLOOKUP(F341, BS_ATIVIDADE[ATIVIDADE],BS_ATIVIDADE[UNIDADE] ), "*")</f>
        <v>*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1" s="105"/>
      <c r="W341" s="151"/>
      <c r="X341" s="104"/>
      <c r="Y341" s="129"/>
      <c r="Z341" s="104"/>
      <c r="AA341" s="105"/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-</v>
      </c>
      <c r="AJ341" s="9" t="str">
        <f>IF(BS_CONTROLE[[#This Row],[Atividade]]=0, "-", BS_CONTROLE[[#This Row],[Atividade]])</f>
        <v>-</v>
      </c>
      <c r="AK341" s="31">
        <f>BS_CONTROLE[[#This Row],[Local - Partida]]</f>
        <v>0</v>
      </c>
      <c r="AL341" s="31">
        <f>BS_CONTROLE[[#This Row],[Local - Encerramento]]</f>
        <v>0</v>
      </c>
      <c r="AM341" s="105" t="str">
        <f>IF(BS_CONTROLE[[#This Row],[Entre - Estações]]=0, "-", BS_CONTROLE[[#This Row],[Entre - Estações]])</f>
        <v>-</v>
      </c>
      <c r="AN341" s="105" t="str">
        <f>IF(BS_CONTROLE[[#This Row],[SB]]=0, "-", BS_CONTROLE[[#This Row],[SB]])</f>
        <v>-</v>
      </c>
      <c r="AO341" s="105" t="str">
        <f>IF(BS_CONTROLE[[#This Row],[SUB]]=0, "-", BS_CONTROLE[[#This Row],[SUB]])</f>
        <v>-</v>
      </c>
      <c r="AP341" s="105">
        <f>BS_CONTROLE[[#This Row],[KM - Inicio]]</f>
        <v>0</v>
      </c>
      <c r="AQ341" s="105">
        <f>BS_CONTROLE[[#This Row],[KM - Inicio]]</f>
        <v>0</v>
      </c>
      <c r="AR341" s="108"/>
      <c r="AS341" s="108"/>
      <c r="AT341" s="108"/>
      <c r="AU341" s="136"/>
      <c r="AV341" s="136"/>
      <c r="AW341" s="14"/>
      <c r="AX341" s="14"/>
      <c r="AY341" s="164" t="str">
        <f>IF(D341="","*",IFERROR(IF(ISODD(COUNT(AS341:AX341)),"ERRO",SUM((AT341-AS341),(AV341-AU341),(AX341-AW341))),"ERRO"))</f>
        <v>*</v>
      </c>
      <c r="AZ341" s="153"/>
      <c r="BA341" s="109"/>
      <c r="BB341" s="10" t="str">
        <f>IFERROR(_xlfn.XLOOKUP(AI341, BS_ATIVIDADE[ATIVIDADE],BS_ATIVIDADE[UNIDADE] ), "*")</f>
        <v>*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1" s="150"/>
      <c r="BG341" s="16"/>
      <c r="BH341" s="17"/>
      <c r="BI341" s="17"/>
      <c r="BJ341" s="17"/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Aderente</v>
      </c>
      <c r="BR341" s="19" t="str">
        <f>IF(OR(B341="",F341=""),"*",AY341/P341)</f>
        <v>*</v>
      </c>
      <c r="BS341" s="19" t="str">
        <f>IF(OR(B341="",F341=""),"*",BA341/Q341)</f>
        <v>*</v>
      </c>
      <c r="BT341" s="8" t="str">
        <f t="shared" si="6"/>
        <v/>
      </c>
    </row>
    <row r="342" spans="1:72">
      <c r="A342" s="47" t="str">
        <f>D342&amp;B342</f>
        <v/>
      </c>
      <c r="B342" s="102"/>
      <c r="C342" s="135" t="str">
        <f>IF(BS_CONTROLE[[#This Row],[DATA]]="","",WEEKNUM(BS_CONTROLE[[#This Row],[DATA]]))</f>
        <v/>
      </c>
      <c r="D342" s="104"/>
      <c r="E342" s="159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4" t="str">
        <f>IF(D342="","*",IFERROR(IF(ISODD(COUNT(AS342:AX342)),"ERRO",SUM((AT342-AS342),(AV342-AU342),(AX342-AW342))),"ERRO"))</f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Aderente</v>
      </c>
      <c r="BR342" s="19" t="str">
        <f>IF(OR(B342="",F342=""),"*",AY342/P342)</f>
        <v>*</v>
      </c>
      <c r="BS342" s="19" t="str">
        <f>IF(OR(B342="",F342=""),"*",BA342/Q342)</f>
        <v>*</v>
      </c>
      <c r="BT342" s="8" t="str">
        <f t="shared" si="6"/>
        <v/>
      </c>
    </row>
    <row r="343" spans="1:72">
      <c r="A343" s="47" t="str">
        <f>D343&amp;B343</f>
        <v/>
      </c>
      <c r="B343" s="102"/>
      <c r="C343" s="135" t="str">
        <f>IF(BS_CONTROLE[[#This Row],[DATA]]="","",WEEKNUM(BS_CONTROLE[[#This Row],[DATA]]))</f>
        <v/>
      </c>
      <c r="D343" s="104"/>
      <c r="E343" s="159">
        <v>337</v>
      </c>
      <c r="F343" s="126"/>
      <c r="G343" s="142" t="str">
        <f>IF(D343="","*",VLOOKUP(F343,BS_ATIVIDADE[],3,FALSE))</f>
        <v>*</v>
      </c>
      <c r="H343" s="106"/>
      <c r="I343" s="106"/>
      <c r="J343" s="105"/>
      <c r="K343" s="105"/>
      <c r="L343" s="105"/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06"/>
      <c r="P343" s="106"/>
      <c r="Q343" s="105"/>
      <c r="R343" s="10" t="str">
        <f>IFERROR(_xlfn.XLOOKUP(F343, BS_ATIVIDADE[ATIVIDADE],BS_ATIVIDADE[UNIDADE] ), "*")</f>
        <v>*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3" s="105"/>
      <c r="W343" s="151"/>
      <c r="X343" s="104"/>
      <c r="Y343" s="129"/>
      <c r="Z343" s="104"/>
      <c r="AA343" s="105"/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-</v>
      </c>
      <c r="AJ343" s="9" t="str">
        <f>IF(BS_CONTROLE[[#This Row],[Atividade]]=0, "-", BS_CONTROLE[[#This Row],[Atividade]])</f>
        <v>-</v>
      </c>
      <c r="AK343" s="31">
        <f>BS_CONTROLE[[#This Row],[Local - Partida]]</f>
        <v>0</v>
      </c>
      <c r="AL343" s="31">
        <f>BS_CONTROLE[[#This Row],[Local - Encerramento]]</f>
        <v>0</v>
      </c>
      <c r="AM343" s="105" t="str">
        <f>IF(BS_CONTROLE[[#This Row],[Entre - Estações]]=0, "-", BS_CONTROLE[[#This Row],[Entre - Estações]])</f>
        <v>-</v>
      </c>
      <c r="AN343" s="105" t="str">
        <f>IF(BS_CONTROLE[[#This Row],[SB]]=0, "-", BS_CONTROLE[[#This Row],[SB]])</f>
        <v>-</v>
      </c>
      <c r="AO343" s="105" t="str">
        <f>IF(BS_CONTROLE[[#This Row],[SUB]]=0, "-", BS_CONTROLE[[#This Row],[SUB]])</f>
        <v>-</v>
      </c>
      <c r="AP343" s="105">
        <f>BS_CONTROLE[[#This Row],[KM - Inicio]]</f>
        <v>0</v>
      </c>
      <c r="AQ343" s="105">
        <f>BS_CONTROLE[[#This Row],[KM - Inicio]]</f>
        <v>0</v>
      </c>
      <c r="AR343" s="108"/>
      <c r="AS343" s="108"/>
      <c r="AT343" s="108"/>
      <c r="AU343" s="136"/>
      <c r="AV343" s="136"/>
      <c r="AW343" s="14"/>
      <c r="AX343" s="14"/>
      <c r="AY343" s="164" t="str">
        <f>IF(D343="","*",IFERROR(IF(ISODD(COUNT(AS343:AX343)),"ERRO",SUM((AT343-AS343),(AV343-AU343),(AX343-AW343))),"ERRO"))</f>
        <v>*</v>
      </c>
      <c r="AZ343" s="153"/>
      <c r="BA343" s="109"/>
      <c r="BB343" s="10" t="str">
        <f>IFERROR(_xlfn.XLOOKUP(AI343, BS_ATIVIDADE[ATIVIDADE],BS_ATIVIDADE[UNIDADE] ), "*")</f>
        <v>*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3" s="150"/>
      <c r="BG343" s="16"/>
      <c r="BH343" s="17"/>
      <c r="BI343" s="17"/>
      <c r="BJ343" s="17"/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Aderente</v>
      </c>
      <c r="BR343" s="19" t="str">
        <f>IF(OR(B343="",F343=""),"*",AY343/P343)</f>
        <v>*</v>
      </c>
      <c r="BS343" s="19" t="str">
        <f>IF(OR(B343="",F343=""),"*",BA343/Q343)</f>
        <v>*</v>
      </c>
      <c r="BT343" s="8" t="str">
        <f t="shared" si="6"/>
        <v/>
      </c>
    </row>
    <row r="344" spans="1:72">
      <c r="A344" s="47" t="str">
        <f>D344&amp;B344</f>
        <v/>
      </c>
      <c r="B344" s="102"/>
      <c r="C344" s="135" t="str">
        <f>IF(BS_CONTROLE[[#This Row],[DATA]]="","",WEEKNUM(BS_CONTROLE[[#This Row],[DATA]]))</f>
        <v/>
      </c>
      <c r="D344" s="104"/>
      <c r="E344" s="159">
        <v>338</v>
      </c>
      <c r="F344" s="126"/>
      <c r="G344" s="142" t="str">
        <f>IF(D344="","*",VLOOKUP(F344,BS_ATIVIDADE[],3,FALSE))</f>
        <v>*</v>
      </c>
      <c r="H344" s="106"/>
      <c r="I344" s="106"/>
      <c r="J344" s="105"/>
      <c r="K344" s="105"/>
      <c r="L344" s="105"/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06"/>
      <c r="P344" s="106"/>
      <c r="Q344" s="105"/>
      <c r="R344" s="10" t="str">
        <f>IFERROR(_xlfn.XLOOKUP(F344, BS_ATIVIDADE[ATIVIDADE],BS_ATIVIDADE[UNIDADE] ), "*")</f>
        <v>*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4" s="105"/>
      <c r="W344" s="151"/>
      <c r="X344" s="104"/>
      <c r="Y344" s="129"/>
      <c r="Z344" s="104"/>
      <c r="AA344" s="105"/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-</v>
      </c>
      <c r="AJ344" s="9" t="str">
        <f>IF(BS_CONTROLE[[#This Row],[Atividade]]=0, "-", BS_CONTROLE[[#This Row],[Atividade]])</f>
        <v>-</v>
      </c>
      <c r="AK344" s="31">
        <f>BS_CONTROLE[[#This Row],[Local - Partida]]</f>
        <v>0</v>
      </c>
      <c r="AL344" s="31">
        <f>BS_CONTROLE[[#This Row],[Local - Encerramento]]</f>
        <v>0</v>
      </c>
      <c r="AM344" s="105" t="str">
        <f>IF(BS_CONTROLE[[#This Row],[Entre - Estações]]=0, "-", BS_CONTROLE[[#This Row],[Entre - Estações]])</f>
        <v>-</v>
      </c>
      <c r="AN344" s="105" t="str">
        <f>IF(BS_CONTROLE[[#This Row],[SB]]=0, "-", BS_CONTROLE[[#This Row],[SB]])</f>
        <v>-</v>
      </c>
      <c r="AO344" s="105" t="str">
        <f>IF(BS_CONTROLE[[#This Row],[SUB]]=0, "-", BS_CONTROLE[[#This Row],[SUB]])</f>
        <v>-</v>
      </c>
      <c r="AP344" s="105">
        <f>BS_CONTROLE[[#This Row],[KM - Inicio]]</f>
        <v>0</v>
      </c>
      <c r="AQ344" s="105">
        <f>BS_CONTROLE[[#This Row],[KM - Inicio]]</f>
        <v>0</v>
      </c>
      <c r="AR344" s="108"/>
      <c r="AS344" s="108"/>
      <c r="AT344" s="108"/>
      <c r="AU344" s="136"/>
      <c r="AV344" s="136"/>
      <c r="AW344" s="14"/>
      <c r="AX344" s="14"/>
      <c r="AY344" s="164" t="str">
        <f>IF(D344="","*",IFERROR(IF(ISODD(COUNT(AS344:AX344)),"ERRO",SUM((AT344-AS344),(AV344-AU344),(AX344-AW344))),"ERRO"))</f>
        <v>*</v>
      </c>
      <c r="AZ344" s="153"/>
      <c r="BA344" s="109"/>
      <c r="BB344" s="10" t="str">
        <f>IFERROR(_xlfn.XLOOKUP(AI344, BS_ATIVIDADE[ATIVIDADE],BS_ATIVIDADE[UNIDADE] ), "*")</f>
        <v>*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4" s="150"/>
      <c r="BG344" s="16"/>
      <c r="BH344" s="17"/>
      <c r="BI344" s="17"/>
      <c r="BJ344" s="17"/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Aderente</v>
      </c>
      <c r="BR344" s="19" t="str">
        <f>IF(OR(B344="",F344=""),"*",AY344/P344)</f>
        <v>*</v>
      </c>
      <c r="BS344" s="19" t="str">
        <f>IF(OR(B344="",F344=""),"*",BA344/Q344)</f>
        <v>*</v>
      </c>
      <c r="BT344" s="8" t="str">
        <f t="shared" si="6"/>
        <v/>
      </c>
    </row>
    <row r="345" spans="1:72">
      <c r="A345" s="47" t="str">
        <f>D345&amp;B345</f>
        <v/>
      </c>
      <c r="B345" s="102"/>
      <c r="C345" s="135" t="str">
        <f>IF(BS_CONTROLE[[#This Row],[DATA]]="","",WEEKNUM(BS_CONTROLE[[#This Row],[DATA]]))</f>
        <v/>
      </c>
      <c r="D345" s="104"/>
      <c r="E345" s="159">
        <v>339</v>
      </c>
      <c r="F345" s="126"/>
      <c r="G345" s="142" t="str">
        <f>IF(D345="","*",VLOOKUP(F345,BS_ATIVIDADE[],3,FALSE))</f>
        <v>*</v>
      </c>
      <c r="H345" s="106"/>
      <c r="I345" s="106"/>
      <c r="J345" s="105"/>
      <c r="K345" s="105"/>
      <c r="L345" s="105"/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127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06"/>
      <c r="P345" s="106"/>
      <c r="Q345" s="105"/>
      <c r="R345" s="10" t="str">
        <f>IFERROR(_xlfn.XLOOKUP(F345, BS_ATIVIDADE[ATIVIDADE],BS_ATIVIDADE[UNIDADE] ), "*")</f>
        <v>*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5" s="105"/>
      <c r="W345" s="151"/>
      <c r="X345" s="104"/>
      <c r="Y345" s="129"/>
      <c r="Z345" s="104"/>
      <c r="AA345" s="105"/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-</v>
      </c>
      <c r="AJ345" s="9" t="str">
        <f>IF(BS_CONTROLE[[#This Row],[Atividade]]=0, "-", BS_CONTROLE[[#This Row],[Atividade]])</f>
        <v>-</v>
      </c>
      <c r="AK345" s="31">
        <f>BS_CONTROLE[[#This Row],[Local - Partida]]</f>
        <v>0</v>
      </c>
      <c r="AL345" s="31">
        <f>BS_CONTROLE[[#This Row],[Local - Encerramento]]</f>
        <v>0</v>
      </c>
      <c r="AM345" s="105" t="str">
        <f>IF(BS_CONTROLE[[#This Row],[Entre - Estações]]=0, "-", BS_CONTROLE[[#This Row],[Entre - Estações]])</f>
        <v>-</v>
      </c>
      <c r="AN345" s="105" t="str">
        <f>IF(BS_CONTROLE[[#This Row],[SB]]=0, "-", BS_CONTROLE[[#This Row],[SB]])</f>
        <v>-</v>
      </c>
      <c r="AO345" s="105" t="str">
        <f>IF(BS_CONTROLE[[#This Row],[SUB]]=0, "-", BS_CONTROLE[[#This Row],[SUB]])</f>
        <v>-</v>
      </c>
      <c r="AP345" s="105">
        <f>BS_CONTROLE[[#This Row],[KM - Inicio]]</f>
        <v>0</v>
      </c>
      <c r="AQ345" s="105">
        <f>BS_CONTROLE[[#This Row],[KM - Inicio]]</f>
        <v>0</v>
      </c>
      <c r="AR345" s="108"/>
      <c r="AS345" s="108"/>
      <c r="AT345" s="108"/>
      <c r="AU345" s="136"/>
      <c r="AV345" s="136"/>
      <c r="AW345" s="14"/>
      <c r="AX345" s="14"/>
      <c r="AY345" s="164" t="str">
        <f>IF(D345="","*",IFERROR(IF(ISODD(COUNT(AS345:AX345)),"ERRO",SUM((AT345-AS345),(AV345-AU345),(AX345-AW345))),"ERRO"))</f>
        <v>*</v>
      </c>
      <c r="AZ345" s="153"/>
      <c r="BA345" s="109"/>
      <c r="BB345" s="10" t="str">
        <f>IFERROR(_xlfn.XLOOKUP(AI345, BS_ATIVIDADE[ATIVIDADE],BS_ATIVIDADE[UNIDADE] ), "*")</f>
        <v>*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5" s="150"/>
      <c r="BG345" s="16"/>
      <c r="BH345" s="17"/>
      <c r="BI345" s="17"/>
      <c r="BJ345" s="17"/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Aderente</v>
      </c>
      <c r="BR345" s="19" t="str">
        <f>IF(OR(B345="",F345=""),"*",AY345/P345)</f>
        <v>*</v>
      </c>
      <c r="BS345" s="19" t="str">
        <f>IF(OR(B345="",F345=""),"*",BA345/Q345)</f>
        <v>*</v>
      </c>
      <c r="BT345" s="8" t="str">
        <f t="shared" si="6"/>
        <v/>
      </c>
    </row>
    <row r="346" spans="1:72">
      <c r="A346" s="47" t="str">
        <f>D346&amp;B346</f>
        <v/>
      </c>
      <c r="B346" s="102"/>
      <c r="C346" s="135" t="str">
        <f>IF(BS_CONTROLE[[#This Row],[DATA]]="","",WEEKNUM(BS_CONTROLE[[#This Row],[DATA]]))</f>
        <v/>
      </c>
      <c r="D346" s="104"/>
      <c r="E346" s="159">
        <v>340</v>
      </c>
      <c r="F346" s="126"/>
      <c r="G346" s="142" t="str">
        <f>IF(D346="","*",VLOOKUP(F346,BS_ATIVIDADE[],3,FALSE))</f>
        <v>*</v>
      </c>
      <c r="H346" s="106"/>
      <c r="I346" s="106"/>
      <c r="J346" s="105"/>
      <c r="K346" s="105"/>
      <c r="L346" s="105"/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06"/>
      <c r="P346" s="106"/>
      <c r="Q346" s="105"/>
      <c r="R346" s="10" t="str">
        <f>IFERROR(_xlfn.XLOOKUP(F346, BS_ATIVIDADE[ATIVIDADE],BS_ATIVIDADE[UNIDADE] ), "*")</f>
        <v>*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6" s="105"/>
      <c r="W346" s="151"/>
      <c r="X346" s="104"/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-</v>
      </c>
      <c r="AJ346" s="9" t="str">
        <f>IF(BS_CONTROLE[[#This Row],[Atividade]]=0, "-", BS_CONTROLE[[#This Row],[Atividade]])</f>
        <v>-</v>
      </c>
      <c r="AK346" s="31">
        <f>BS_CONTROLE[[#This Row],[Local - Partida]]</f>
        <v>0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-</v>
      </c>
      <c r="AN346" s="105" t="str">
        <f>IF(BS_CONTROLE[[#This Row],[SB]]=0, "-", BS_CONTROLE[[#This Row],[SB]])</f>
        <v>-</v>
      </c>
      <c r="AO346" s="105" t="str">
        <f>IF(BS_CONTROLE[[#This Row],[SUB]]=0, "-", BS_CONTROLE[[#This Row],[SUB]])</f>
        <v>-</v>
      </c>
      <c r="AP346" s="105">
        <f>BS_CONTROLE[[#This Row],[KM - Inicio]]</f>
        <v>0</v>
      </c>
      <c r="AQ346" s="105">
        <f>BS_CONTROLE[[#This Row],[KM - Inicio]]</f>
        <v>0</v>
      </c>
      <c r="AR346" s="108"/>
      <c r="AS346" s="108"/>
      <c r="AT346" s="108"/>
      <c r="AU346" s="136"/>
      <c r="AV346" s="136"/>
      <c r="AW346" s="14"/>
      <c r="AX346" s="14"/>
      <c r="AY346" s="164" t="str">
        <f>IF(D346="","*",IFERROR(IF(ISODD(COUNT(AS346:AX346)),"ERRO",SUM((AT346-AS346),(AV346-AU346),(AX346-AW346))),"ERRO"))</f>
        <v>*</v>
      </c>
      <c r="AZ346" s="153"/>
      <c r="BA346" s="109"/>
      <c r="BB346" s="10" t="str">
        <f>IFERROR(_xlfn.XLOOKUP(AI346, BS_ATIVIDADE[ATIVIDADE],BS_ATIVIDADE[UNIDADE] ), "*")</f>
        <v>*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6" s="150"/>
      <c r="BG346" s="16"/>
      <c r="BH346" s="17"/>
      <c r="BI346" s="17"/>
      <c r="BJ346" s="17"/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Aderente</v>
      </c>
      <c r="BR346" s="19" t="str">
        <f>IF(OR(B346="",F346=""),"*",AY346/P346)</f>
        <v>*</v>
      </c>
      <c r="BS346" s="19" t="str">
        <f>IF(OR(B346="",F346=""),"*",BA346/Q346)</f>
        <v>*</v>
      </c>
      <c r="BT346" s="8" t="str">
        <f t="shared" si="6"/>
        <v/>
      </c>
    </row>
    <row r="347" spans="1:72">
      <c r="A347" s="47" t="str">
        <f>D347&amp;B347</f>
        <v/>
      </c>
      <c r="B347" s="102"/>
      <c r="C347" s="135" t="str">
        <f>IF(BS_CONTROLE[[#This Row],[DATA]]="","",WEEKNUM(BS_CONTROLE[[#This Row],[DATA]]))</f>
        <v/>
      </c>
      <c r="D347" s="104"/>
      <c r="E347" s="159">
        <v>341</v>
      </c>
      <c r="F347" s="126"/>
      <c r="G347" s="142" t="str">
        <f>IF(D347="","*",VLOOKUP(F347,BS_ATIVIDADE[],3,FALSE))</f>
        <v>*</v>
      </c>
      <c r="H347" s="106"/>
      <c r="I347" s="106"/>
      <c r="J347" s="105"/>
      <c r="K347" s="105"/>
      <c r="L347" s="105"/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06"/>
      <c r="P347" s="106"/>
      <c r="Q347" s="105"/>
      <c r="R347" s="10" t="str">
        <f>IFERROR(_xlfn.XLOOKUP(F347, BS_ATIVIDADE[ATIVIDADE],BS_ATIVIDADE[UNIDADE] ), "*")</f>
        <v>*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7" s="105"/>
      <c r="W347" s="151"/>
      <c r="X347" s="104"/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-</v>
      </c>
      <c r="AJ347" s="9" t="str">
        <f>IF(BS_CONTROLE[[#This Row],[Atividade]]=0, "-", BS_CONTROLE[[#This Row],[Atividade]])</f>
        <v>-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-</v>
      </c>
      <c r="AN347" s="105" t="str">
        <f>IF(BS_CONTROLE[[#This Row],[SB]]=0, "-", BS_CONTROLE[[#This Row],[SB]])</f>
        <v>-</v>
      </c>
      <c r="AO347" s="105" t="str">
        <f>IF(BS_CONTROLE[[#This Row],[SUB]]=0, "-", BS_CONTROLE[[#This Row],[SUB]])</f>
        <v>-</v>
      </c>
      <c r="AP347" s="105">
        <f>BS_CONTROLE[[#This Row],[KM - Inicio]]</f>
        <v>0</v>
      </c>
      <c r="AQ347" s="105">
        <f>BS_CONTROLE[[#This Row],[KM - Inicio]]</f>
        <v>0</v>
      </c>
      <c r="AR347" s="108"/>
      <c r="AS347" s="108"/>
      <c r="AT347" s="108"/>
      <c r="AU347" s="136"/>
      <c r="AV347" s="136"/>
      <c r="AW347" s="14"/>
      <c r="AX347" s="14"/>
      <c r="AY347" s="164" t="str">
        <f>IF(D347="","*",IFERROR(IF(ISODD(COUNT(AS347:AX347)),"ERRO",SUM((AT347-AS347),(AV347-AU347),(AX347-AW347))),"ERRO"))</f>
        <v>*</v>
      </c>
      <c r="AZ347" s="153"/>
      <c r="BA347" s="109"/>
      <c r="BB347" s="10" t="str">
        <f>IFERROR(_xlfn.XLOOKUP(AI347, BS_ATIVIDADE[ATIVIDADE],BS_ATIVIDADE[UNIDADE] ), "*")</f>
        <v>*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7" s="150"/>
      <c r="BG347" s="16"/>
      <c r="BH347" s="17"/>
      <c r="BI347" s="17"/>
      <c r="BJ347" s="17"/>
      <c r="BK347" s="18"/>
      <c r="BL347" s="16"/>
      <c r="BM347" s="130"/>
      <c r="BN347" s="130"/>
      <c r="BO347" s="130"/>
      <c r="BP347" s="18"/>
      <c r="BQ347" s="12" t="str">
        <f>IF(AND(BR347&lt;1,BS347&lt;1),"Produção e Intervalo",IF(BR347&lt;1,"Intervalo",IF(BS347&lt;1,"Produção","Aderente")))</f>
        <v>Aderente</v>
      </c>
      <c r="BR347" s="19" t="str">
        <f>IF(OR(B347="",F347=""),"*",AY347/P347)</f>
        <v>*</v>
      </c>
      <c r="BS347" s="19" t="str">
        <f>IF(OR(B347="",F347=""),"*",BA347/Q347)</f>
        <v>*</v>
      </c>
      <c r="BT347" s="8" t="str">
        <f t="shared" si="6"/>
        <v/>
      </c>
    </row>
    <row r="348" spans="1:72">
      <c r="A348" s="47" t="str">
        <f>D348&amp;B348</f>
        <v/>
      </c>
      <c r="B348" s="102"/>
      <c r="C348" s="135" t="str">
        <f>IF(BS_CONTROLE[[#This Row],[DATA]]="","",WEEKNUM(BS_CONTROLE[[#This Row],[DATA]]))</f>
        <v/>
      </c>
      <c r="D348" s="104"/>
      <c r="E348" s="159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4" t="str">
        <f>IF(D348="","*",IFERROR(IF(ISODD(COUNT(AS348:AX348)),"ERRO",SUM((AT348-AS348),(AV348-AU348),(AX348-AW348))),"ERRO"))</f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>IF(AND(BR348&lt;1,BS348&lt;1),"Produção e Intervalo",IF(BR348&lt;1,"Intervalo",IF(BS348&lt;1,"Produção","Aderente")))</f>
        <v>Aderente</v>
      </c>
      <c r="BR348" s="19" t="str">
        <f>IF(OR(B348="",F348=""),"*",AY348/P348)</f>
        <v>*</v>
      </c>
      <c r="BS348" s="19" t="str">
        <f>IF(OR(B348="",F348=""),"*",BA348/Q348)</f>
        <v>*</v>
      </c>
      <c r="BT348" s="8" t="str">
        <f t="shared" si="6"/>
        <v/>
      </c>
    </row>
    <row r="349" spans="1:72">
      <c r="A349" s="47" t="str">
        <f>D349&amp;B349</f>
        <v/>
      </c>
      <c r="B349" s="102"/>
      <c r="C349" s="135" t="str">
        <f>IF(BS_CONTROLE[[#This Row],[DATA]]="","",WEEKNUM(BS_CONTROLE[[#This Row],[DATA]]))</f>
        <v/>
      </c>
      <c r="D349" s="104"/>
      <c r="E349" s="159">
        <v>343</v>
      </c>
      <c r="F349" s="126"/>
      <c r="G349" s="142" t="str">
        <f>IF(D349="","*",VLOOKUP(F349,BS_ATIVIDADE[],3,FALSE))</f>
        <v>*</v>
      </c>
      <c r="H349" s="106"/>
      <c r="I349" s="106"/>
      <c r="J349" s="105"/>
      <c r="K349" s="105"/>
      <c r="L349" s="105"/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06"/>
      <c r="P349" s="106"/>
      <c r="Q349" s="105"/>
      <c r="R349" s="10" t="str">
        <f>IFERROR(_xlfn.XLOOKUP(F349, BS_ATIVIDADE[ATIVIDADE],BS_ATIVIDADE[UNIDADE] ), "*")</f>
        <v>*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9" s="105"/>
      <c r="W349" s="151"/>
      <c r="X349" s="104"/>
      <c r="Y349" s="129"/>
      <c r="Z349" s="104"/>
      <c r="AA349" s="105"/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-</v>
      </c>
      <c r="AJ349" s="9" t="str">
        <f>IF(BS_CONTROLE[[#This Row],[Atividade]]=0, "-", BS_CONTROLE[[#This Row],[Atividade]])</f>
        <v>-</v>
      </c>
      <c r="AK349" s="31">
        <f>BS_CONTROLE[[#This Row],[Local - Partida]]</f>
        <v>0</v>
      </c>
      <c r="AL349" s="31">
        <f>BS_CONTROLE[[#This Row],[Local - Encerramento]]</f>
        <v>0</v>
      </c>
      <c r="AM349" s="105" t="str">
        <f>IF(BS_CONTROLE[[#This Row],[Entre - Estações]]=0, "-", BS_CONTROLE[[#This Row],[Entre - Estações]])</f>
        <v>-</v>
      </c>
      <c r="AN349" s="105" t="str">
        <f>IF(BS_CONTROLE[[#This Row],[SB]]=0, "-", BS_CONTROLE[[#This Row],[SB]])</f>
        <v>-</v>
      </c>
      <c r="AO349" s="105" t="str">
        <f>IF(BS_CONTROLE[[#This Row],[SUB]]=0, "-", BS_CONTROLE[[#This Row],[SUB]])</f>
        <v>-</v>
      </c>
      <c r="AP349" s="105">
        <f>BS_CONTROLE[[#This Row],[KM - Inicio]]</f>
        <v>0</v>
      </c>
      <c r="AQ349" s="105">
        <f>BS_CONTROLE[[#This Row],[KM - Inicio]]</f>
        <v>0</v>
      </c>
      <c r="AR349" s="108"/>
      <c r="AS349" s="108"/>
      <c r="AT349" s="108"/>
      <c r="AU349" s="136"/>
      <c r="AV349" s="136"/>
      <c r="AW349" s="14"/>
      <c r="AX349" s="14"/>
      <c r="AY349" s="164" t="str">
        <f>IF(D349="","*",IFERROR(IF(ISODD(COUNT(AS349:AX349)),"ERRO",SUM((AT349-AS349),(AV349-AU349),(AX349-AW349))),"ERRO"))</f>
        <v>*</v>
      </c>
      <c r="AZ349" s="153"/>
      <c r="BA349" s="109"/>
      <c r="BB349" s="10" t="str">
        <f>IFERROR(_xlfn.XLOOKUP(AI349, BS_ATIVIDADE[ATIVIDADE],BS_ATIVIDADE[UNIDADE] ), "*")</f>
        <v>*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9" s="150"/>
      <c r="BG349" s="16"/>
      <c r="BH349" s="17"/>
      <c r="BI349" s="17"/>
      <c r="BJ349" s="17"/>
      <c r="BK349" s="18"/>
      <c r="BL349" s="16"/>
      <c r="BM349" s="130"/>
      <c r="BN349" s="130"/>
      <c r="BO349" s="130"/>
      <c r="BP349" s="18"/>
      <c r="BQ349" s="12" t="str">
        <f>IF(AND(BR349&lt;1,BS349&lt;1),"Produção e Intervalo",IF(BR349&lt;1,"Intervalo",IF(BS349&lt;1,"Produção","Aderente")))</f>
        <v>Aderente</v>
      </c>
      <c r="BR349" s="19" t="str">
        <f>IF(OR(B349="",F349=""),"*",AY349/P349)</f>
        <v>*</v>
      </c>
      <c r="BS349" s="19" t="str">
        <f>IF(OR(B349="",F349=""),"*",BA349/Q349)</f>
        <v>*</v>
      </c>
      <c r="BT349" s="8" t="str">
        <f t="shared" si="6"/>
        <v/>
      </c>
    </row>
    <row r="350" spans="1:72">
      <c r="A350" s="47" t="str">
        <f>D350&amp;B350</f>
        <v/>
      </c>
      <c r="B350" s="102"/>
      <c r="C350" s="135" t="str">
        <f>IF(BS_CONTROLE[[#This Row],[DATA]]="","",WEEKNUM(BS_CONTROLE[[#This Row],[DATA]]))</f>
        <v/>
      </c>
      <c r="D350" s="104"/>
      <c r="E350" s="159">
        <v>344</v>
      </c>
      <c r="F350" s="126"/>
      <c r="G350" s="142" t="str">
        <f>IF(D350="","*",VLOOKUP(F350,BS_ATIVIDADE[],3,FALSE))</f>
        <v>*</v>
      </c>
      <c r="H350" s="106"/>
      <c r="I350" s="106"/>
      <c r="J350" s="105"/>
      <c r="K350" s="105"/>
      <c r="L350" s="105"/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06"/>
      <c r="P350" s="106"/>
      <c r="Q350" s="105"/>
      <c r="R350" s="10" t="str">
        <f>IFERROR(_xlfn.XLOOKUP(F350, BS_ATIVIDADE[ATIVIDADE],BS_ATIVIDADE[UNIDADE] ), "*")</f>
        <v>*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0" s="105"/>
      <c r="W350" s="151"/>
      <c r="X350" s="104"/>
      <c r="Y350" s="129"/>
      <c r="Z350" s="104"/>
      <c r="AA350" s="105"/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-</v>
      </c>
      <c r="AJ350" s="9" t="str">
        <f>IF(BS_CONTROLE[[#This Row],[Atividade]]=0, "-", BS_CONTROLE[[#This Row],[Atividade]])</f>
        <v>-</v>
      </c>
      <c r="AK350" s="31">
        <f>BS_CONTROLE[[#This Row],[Local - Partida]]</f>
        <v>0</v>
      </c>
      <c r="AL350" s="31">
        <f>BS_CONTROLE[[#This Row],[Local - Encerramento]]</f>
        <v>0</v>
      </c>
      <c r="AM350" s="105" t="str">
        <f>IF(BS_CONTROLE[[#This Row],[Entre - Estações]]=0, "-", BS_CONTROLE[[#This Row],[Entre - Estações]])</f>
        <v>-</v>
      </c>
      <c r="AN350" s="105" t="str">
        <f>IF(BS_CONTROLE[[#This Row],[SB]]=0, "-", BS_CONTROLE[[#This Row],[SB]])</f>
        <v>-</v>
      </c>
      <c r="AO350" s="105" t="str">
        <f>IF(BS_CONTROLE[[#This Row],[SUB]]=0, "-", BS_CONTROLE[[#This Row],[SUB]])</f>
        <v>-</v>
      </c>
      <c r="AP350" s="105">
        <f>BS_CONTROLE[[#This Row],[KM - Inicio]]</f>
        <v>0</v>
      </c>
      <c r="AQ350" s="105">
        <f>BS_CONTROLE[[#This Row],[KM - Inicio]]</f>
        <v>0</v>
      </c>
      <c r="AR350" s="108"/>
      <c r="AS350" s="108"/>
      <c r="AT350" s="108"/>
      <c r="AU350" s="136"/>
      <c r="AV350" s="136"/>
      <c r="AW350" s="14"/>
      <c r="AX350" s="14"/>
      <c r="AY350" s="164" t="str">
        <f>IF(D350="","*",IFERROR(IF(ISODD(COUNT(AS350:AX350)),"ERRO",SUM((AT350-AS350),(AV350-AU350),(AX350-AW350))),"ERRO"))</f>
        <v>*</v>
      </c>
      <c r="AZ350" s="153"/>
      <c r="BA350" s="109"/>
      <c r="BB350" s="10" t="str">
        <f>IFERROR(_xlfn.XLOOKUP(AI350, BS_ATIVIDADE[ATIVIDADE],BS_ATIVIDADE[UNIDADE] ), "*")</f>
        <v>*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0" s="150"/>
      <c r="BG350" s="16"/>
      <c r="BH350" s="17"/>
      <c r="BI350" s="17"/>
      <c r="BJ350" s="17"/>
      <c r="BK350" s="18"/>
      <c r="BL350" s="16"/>
      <c r="BM350" s="130"/>
      <c r="BN350" s="130"/>
      <c r="BO350" s="130"/>
      <c r="BP350" s="18"/>
      <c r="BQ350" s="12" t="str">
        <f>IF(AND(BR350&lt;1,BS350&lt;1),"Produção e Intervalo",IF(BR350&lt;1,"Intervalo",IF(BS350&lt;1,"Produção","Aderente")))</f>
        <v>Aderente</v>
      </c>
      <c r="BR350" s="19" t="str">
        <f>IF(OR(B350="",F350=""),"*",AY350/P350)</f>
        <v>*</v>
      </c>
      <c r="BS350" s="19" t="str">
        <f>IF(OR(B350="",F350=""),"*",BA350/Q350)</f>
        <v>*</v>
      </c>
      <c r="BT350" s="8" t="str">
        <f t="shared" si="6"/>
        <v/>
      </c>
    </row>
    <row r="351" spans="1:72">
      <c r="A351" s="47" t="str">
        <f>D351&amp;B351</f>
        <v/>
      </c>
      <c r="B351" s="102"/>
      <c r="C351" s="135" t="str">
        <f>IF(BS_CONTROLE[[#This Row],[DATA]]="","",WEEKNUM(BS_CONTROLE[[#This Row],[DATA]]))</f>
        <v/>
      </c>
      <c r="D351" s="104"/>
      <c r="E351" s="159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4" t="str">
        <f>IF(D351="","*",IFERROR(IF(ISODD(COUNT(AS351:AX351)),"ERRO",SUM((AT351-AS351),(AV351-AU351),(AX351-AW351))),"ERRO"))</f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>IF(AND(BR351&lt;1,BS351&lt;1),"Produção e Intervalo",IF(BR351&lt;1,"Intervalo",IF(BS351&lt;1,"Produção","Aderente")))</f>
        <v>Aderente</v>
      </c>
      <c r="BR351" s="19" t="str">
        <f>IF(OR(B351="",F351=""),"*",AY351/P351)</f>
        <v>*</v>
      </c>
      <c r="BS351" s="19" t="str">
        <f>IF(OR(B351="",F351=""),"*",BA351/Q351)</f>
        <v>*</v>
      </c>
      <c r="BT351" s="8" t="str">
        <f t="shared" si="6"/>
        <v/>
      </c>
    </row>
    <row r="352" spans="1:72">
      <c r="A352" s="47" t="str">
        <f>D352&amp;B352</f>
        <v/>
      </c>
      <c r="B352" s="102"/>
      <c r="C352" s="135" t="str">
        <f>IF(BS_CONTROLE[[#This Row],[DATA]]="","",WEEKNUM(BS_CONTROLE[[#This Row],[DATA]]))</f>
        <v/>
      </c>
      <c r="D352" s="104"/>
      <c r="E352" s="159">
        <v>346</v>
      </c>
      <c r="F352" s="126"/>
      <c r="G352" s="142" t="str">
        <f>IF(D352="","*",VLOOKUP(F352,BS_ATIVIDADE[],3,FALSE))</f>
        <v>*</v>
      </c>
      <c r="H352" s="106"/>
      <c r="I352" s="106"/>
      <c r="J352" s="105"/>
      <c r="K352" s="105"/>
      <c r="L352" s="105"/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06"/>
      <c r="P352" s="106"/>
      <c r="Q352" s="105"/>
      <c r="R352" s="10" t="str">
        <f>IFERROR(_xlfn.XLOOKUP(F352, BS_ATIVIDADE[ATIVIDADE],BS_ATIVIDADE[UNIDADE] ), "*")</f>
        <v>*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2" s="105"/>
      <c r="W352" s="151"/>
      <c r="X352" s="104"/>
      <c r="Y352" s="129"/>
      <c r="Z352" s="104"/>
      <c r="AA352" s="105"/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-</v>
      </c>
      <c r="AJ352" s="9" t="str">
        <f>IF(BS_CONTROLE[[#This Row],[Atividade]]=0, "-", BS_CONTROLE[[#This Row],[Atividade]])</f>
        <v>-</v>
      </c>
      <c r="AK352" s="31">
        <f>BS_CONTROLE[[#This Row],[Local - Partida]]</f>
        <v>0</v>
      </c>
      <c r="AL352" s="31">
        <f>BS_CONTROLE[[#This Row],[Local - Encerramento]]</f>
        <v>0</v>
      </c>
      <c r="AM352" s="105" t="str">
        <f>IF(BS_CONTROLE[[#This Row],[Entre - Estações]]=0, "-", BS_CONTROLE[[#This Row],[Entre - Estações]])</f>
        <v>-</v>
      </c>
      <c r="AN352" s="105" t="str">
        <f>IF(BS_CONTROLE[[#This Row],[SB]]=0, "-", BS_CONTROLE[[#This Row],[SB]])</f>
        <v>-</v>
      </c>
      <c r="AO352" s="105" t="str">
        <f>IF(BS_CONTROLE[[#This Row],[SUB]]=0, "-", BS_CONTROLE[[#This Row],[SUB]])</f>
        <v>-</v>
      </c>
      <c r="AP352" s="105">
        <f>BS_CONTROLE[[#This Row],[KM - Inicio]]</f>
        <v>0</v>
      </c>
      <c r="AQ352" s="105">
        <f>BS_CONTROLE[[#This Row],[KM - Inicio]]</f>
        <v>0</v>
      </c>
      <c r="AR352" s="108"/>
      <c r="AS352" s="108"/>
      <c r="AT352" s="108"/>
      <c r="AU352" s="136"/>
      <c r="AV352" s="136"/>
      <c r="AW352" s="14"/>
      <c r="AX352" s="14"/>
      <c r="AY352" s="164" t="str">
        <f>IF(D352="","*",IFERROR(IF(ISODD(COUNT(AS352:AX352)),"ERRO",SUM((AT352-AS352),(AV352-AU352),(AX352-AW352))),"ERRO"))</f>
        <v>*</v>
      </c>
      <c r="AZ352" s="153"/>
      <c r="BA352" s="109"/>
      <c r="BB352" s="10" t="str">
        <f>IFERROR(_xlfn.XLOOKUP(AI352, BS_ATIVIDADE[ATIVIDADE],BS_ATIVIDADE[UNIDADE] ), "*")</f>
        <v>*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2" s="150"/>
      <c r="BG352" s="16"/>
      <c r="BH352" s="17"/>
      <c r="BI352" s="17"/>
      <c r="BJ352" s="17"/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Aderente</v>
      </c>
      <c r="BR352" s="19" t="str">
        <f>IF(OR(B352="",F352=""),"*",AY352/P352)</f>
        <v>*</v>
      </c>
      <c r="BS352" s="19" t="str">
        <f>IF(OR(B352="",F352=""),"*",BA352/Q352)</f>
        <v>*</v>
      </c>
      <c r="BT352" s="8" t="str">
        <f t="shared" si="6"/>
        <v/>
      </c>
    </row>
    <row r="353" spans="1:72">
      <c r="A353" s="47" t="str">
        <f>D353&amp;B353</f>
        <v/>
      </c>
      <c r="B353" s="102"/>
      <c r="C353" s="135" t="str">
        <f>IF(BS_CONTROLE[[#This Row],[DATA]]="","",WEEKNUM(BS_CONTROLE[[#This Row],[DATA]]))</f>
        <v/>
      </c>
      <c r="D353" s="104"/>
      <c r="E353" s="159">
        <v>347</v>
      </c>
      <c r="F353" s="126"/>
      <c r="G353" s="142" t="str">
        <f>IF(D353="","*",VLOOKUP(F353,BS_ATIVIDADE[],3,FALSE))</f>
        <v>*</v>
      </c>
      <c r="H353" s="106"/>
      <c r="I353" s="106"/>
      <c r="J353" s="105"/>
      <c r="K353" s="105"/>
      <c r="L353" s="105"/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06"/>
      <c r="P353" s="106"/>
      <c r="Q353" s="105"/>
      <c r="R353" s="10" t="str">
        <f>IFERROR(_xlfn.XLOOKUP(F353, BS_ATIVIDADE[ATIVIDADE],BS_ATIVIDADE[UNIDADE] ), "*")</f>
        <v>*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3" s="105"/>
      <c r="W353" s="151"/>
      <c r="X353" s="104"/>
      <c r="Y353" s="129"/>
      <c r="Z353" s="104"/>
      <c r="AA353" s="105"/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-</v>
      </c>
      <c r="AJ353" s="9" t="str">
        <f>IF(BS_CONTROLE[[#This Row],[Atividade]]=0, "-", BS_CONTROLE[[#This Row],[Atividade]])</f>
        <v>-</v>
      </c>
      <c r="AK353" s="31">
        <f>BS_CONTROLE[[#This Row],[Local - Partida]]</f>
        <v>0</v>
      </c>
      <c r="AL353" s="31">
        <f>BS_CONTROLE[[#This Row],[Local - Encerramento]]</f>
        <v>0</v>
      </c>
      <c r="AM353" s="105" t="str">
        <f>IF(BS_CONTROLE[[#This Row],[Entre - Estações]]=0, "-", BS_CONTROLE[[#This Row],[Entre - Estações]])</f>
        <v>-</v>
      </c>
      <c r="AN353" s="105" t="str">
        <f>IF(BS_CONTROLE[[#This Row],[SB]]=0, "-", BS_CONTROLE[[#This Row],[SB]])</f>
        <v>-</v>
      </c>
      <c r="AO353" s="105" t="str">
        <f>IF(BS_CONTROLE[[#This Row],[SUB]]=0, "-", BS_CONTROLE[[#This Row],[SUB]])</f>
        <v>-</v>
      </c>
      <c r="AP353" s="105">
        <f>BS_CONTROLE[[#This Row],[KM - Inicio]]</f>
        <v>0</v>
      </c>
      <c r="AQ353" s="105">
        <f>BS_CONTROLE[[#This Row],[KM - Inicio]]</f>
        <v>0</v>
      </c>
      <c r="AR353" s="108"/>
      <c r="AS353" s="108"/>
      <c r="AT353" s="108"/>
      <c r="AU353" s="136"/>
      <c r="AV353" s="136"/>
      <c r="AW353" s="14"/>
      <c r="AX353" s="14"/>
      <c r="AY353" s="164" t="str">
        <f>IF(D353="","*",IFERROR(IF(ISODD(COUNT(AS353:AX353)),"ERRO",SUM((AT353-AS353),(AV353-AU353),(AX353-AW353))),"ERRO"))</f>
        <v>*</v>
      </c>
      <c r="AZ353" s="153"/>
      <c r="BA353" s="109"/>
      <c r="BB353" s="10" t="str">
        <f>IFERROR(_xlfn.XLOOKUP(AI353, BS_ATIVIDADE[ATIVIDADE],BS_ATIVIDADE[UNIDADE] ), "*")</f>
        <v>*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3" s="150"/>
      <c r="BG353" s="16"/>
      <c r="BH353" s="17"/>
      <c r="BI353" s="17"/>
      <c r="BJ353" s="17"/>
      <c r="BK353" s="18"/>
      <c r="BL353" s="16"/>
      <c r="BM353" s="130"/>
      <c r="BN353" s="130"/>
      <c r="BO353" s="130"/>
      <c r="BP353" s="18"/>
      <c r="BQ353" s="12" t="str">
        <f>IF(AND(BR353&lt;1,BS353&lt;1),"Produção e Intervalo",IF(BR353&lt;1,"Intervalo",IF(BS353&lt;1,"Produção","Aderente")))</f>
        <v>Aderente</v>
      </c>
      <c r="BR353" s="19" t="str">
        <f>IF(OR(B353="",F353=""),"*",AY353/P353)</f>
        <v>*</v>
      </c>
      <c r="BS353" s="19" t="str">
        <f>IF(OR(B353="",F353=""),"*",BA353/Q353)</f>
        <v>*</v>
      </c>
      <c r="BT353" s="8" t="str">
        <f t="shared" si="6"/>
        <v/>
      </c>
    </row>
    <row r="354" spans="1:72">
      <c r="A354" s="47" t="str">
        <f>D354&amp;B354</f>
        <v/>
      </c>
      <c r="B354" s="102"/>
      <c r="C354" s="135" t="str">
        <f>IF(BS_CONTROLE[[#This Row],[DATA]]="","",WEEKNUM(BS_CONTROLE[[#This Row],[DATA]]))</f>
        <v/>
      </c>
      <c r="D354" s="104"/>
      <c r="E354" s="159">
        <v>348</v>
      </c>
      <c r="F354" s="126"/>
      <c r="G354" s="142" t="str">
        <f>IF(D354="","*",VLOOKUP(F354,BS_ATIVIDADE[],3,FALSE))</f>
        <v>*</v>
      </c>
      <c r="H354" s="106"/>
      <c r="I354" s="106"/>
      <c r="J354" s="105"/>
      <c r="K354" s="105"/>
      <c r="L354" s="105"/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06"/>
      <c r="P354" s="106"/>
      <c r="Q354" s="105"/>
      <c r="R354" s="10" t="str">
        <f>IFERROR(_xlfn.XLOOKUP(F354, BS_ATIVIDADE[ATIVIDADE],BS_ATIVIDADE[UNIDADE] ), "*")</f>
        <v>*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4" s="105"/>
      <c r="W354" s="151"/>
      <c r="X354" s="104"/>
      <c r="Y354" s="129"/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-</v>
      </c>
      <c r="AJ354" s="9" t="str">
        <f>IF(BS_CONTROLE[[#This Row],[Atividade]]=0, "-", BS_CONTROLE[[#This Row],[Atividade]])</f>
        <v>-</v>
      </c>
      <c r="AK354" s="31">
        <f>BS_CONTROLE[[#This Row],[Local - Partida]]</f>
        <v>0</v>
      </c>
      <c r="AL354" s="31">
        <f>BS_CONTROLE[[#This Row],[Local - Encerramento]]</f>
        <v>0</v>
      </c>
      <c r="AM354" s="105" t="str">
        <f>IF(BS_CONTROLE[[#This Row],[Entre - Estações]]=0, "-", BS_CONTROLE[[#This Row],[Entre - Estações]])</f>
        <v>-</v>
      </c>
      <c r="AN354" s="105" t="str">
        <f>IF(BS_CONTROLE[[#This Row],[SB]]=0, "-", BS_CONTROLE[[#This Row],[SB]])</f>
        <v>-</v>
      </c>
      <c r="AO354" s="105" t="str">
        <f>IF(BS_CONTROLE[[#This Row],[SUB]]=0, "-", BS_CONTROLE[[#This Row],[SUB]])</f>
        <v>-</v>
      </c>
      <c r="AP354" s="105">
        <f>BS_CONTROLE[[#This Row],[KM - Inicio]]</f>
        <v>0</v>
      </c>
      <c r="AQ354" s="105">
        <f>BS_CONTROLE[[#This Row],[KM - Inicio]]</f>
        <v>0</v>
      </c>
      <c r="AR354" s="108"/>
      <c r="AS354" s="108"/>
      <c r="AT354" s="108"/>
      <c r="AU354" s="136"/>
      <c r="AV354" s="136"/>
      <c r="AW354" s="14"/>
      <c r="AX354" s="14"/>
      <c r="AY354" s="164" t="str">
        <f>IF(D354="","*",IFERROR(IF(ISODD(COUNT(AS354:AX354)),"ERRO",SUM((AT354-AS354),(AV354-AU354),(AX354-AW354))),"ERRO"))</f>
        <v>*</v>
      </c>
      <c r="AZ354" s="153"/>
      <c r="BA354" s="109"/>
      <c r="BB354" s="10" t="str">
        <f>IFERROR(_xlfn.XLOOKUP(AI354, BS_ATIVIDADE[ATIVIDADE],BS_ATIVIDADE[UNIDADE] ), "*")</f>
        <v>*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4" s="150"/>
      <c r="BG354" s="16"/>
      <c r="BH354" s="17"/>
      <c r="BI354" s="17"/>
      <c r="BJ354" s="17"/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Aderente</v>
      </c>
      <c r="BR354" s="19" t="str">
        <f>IF(OR(B354="",F354=""),"*",AY354/P354)</f>
        <v>*</v>
      </c>
      <c r="BS354" s="19" t="str">
        <f>IF(OR(B354="",F354=""),"*",BA354/Q354)</f>
        <v>*</v>
      </c>
      <c r="BT354" s="8" t="str">
        <f t="shared" si="6"/>
        <v/>
      </c>
    </row>
    <row r="355" spans="1:72">
      <c r="A355" s="47" t="str">
        <f>D355&amp;B355</f>
        <v/>
      </c>
      <c r="B355" s="102"/>
      <c r="C355" s="135" t="str">
        <f>IF(BS_CONTROLE[[#This Row],[DATA]]="","",WEEKNUM(BS_CONTROLE[[#This Row],[DATA]]))</f>
        <v/>
      </c>
      <c r="D355" s="104"/>
      <c r="E355" s="159">
        <v>349</v>
      </c>
      <c r="F355" s="126"/>
      <c r="G355" s="142" t="str">
        <f>IF(D355="","*",VLOOKUP(F355,BS_ATIVIDADE[],3,FALSE))</f>
        <v>*</v>
      </c>
      <c r="H355" s="106"/>
      <c r="I355" s="106"/>
      <c r="J355" s="105"/>
      <c r="K355" s="105"/>
      <c r="L355" s="105"/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06"/>
      <c r="P355" s="106"/>
      <c r="Q355" s="105"/>
      <c r="R355" s="10" t="str">
        <f>IFERROR(_xlfn.XLOOKUP(F355, BS_ATIVIDADE[ATIVIDADE],BS_ATIVIDADE[UNIDADE] ), "*")</f>
        <v>*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5" s="105"/>
      <c r="W355" s="151"/>
      <c r="X355" s="104"/>
      <c r="Y355" s="129"/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-</v>
      </c>
      <c r="AJ355" s="9" t="str">
        <f>IF(BS_CONTROLE[[#This Row],[Atividade]]=0, "-", BS_CONTROLE[[#This Row],[Atividade]])</f>
        <v>-</v>
      </c>
      <c r="AK355" s="31">
        <f>BS_CONTROLE[[#This Row],[Local - Partida]]</f>
        <v>0</v>
      </c>
      <c r="AL355" s="31">
        <f>BS_CONTROLE[[#This Row],[Local - Encerramento]]</f>
        <v>0</v>
      </c>
      <c r="AM355" s="105" t="str">
        <f>IF(BS_CONTROLE[[#This Row],[Entre - Estações]]=0, "-", BS_CONTROLE[[#This Row],[Entre - Estações]])</f>
        <v>-</v>
      </c>
      <c r="AN355" s="105" t="str">
        <f>IF(BS_CONTROLE[[#This Row],[SB]]=0, "-", BS_CONTROLE[[#This Row],[SB]])</f>
        <v>-</v>
      </c>
      <c r="AO355" s="105" t="str">
        <f>IF(BS_CONTROLE[[#This Row],[SUB]]=0, "-", BS_CONTROLE[[#This Row],[SUB]])</f>
        <v>-</v>
      </c>
      <c r="AP355" s="105">
        <f>BS_CONTROLE[[#This Row],[KM - Inicio]]</f>
        <v>0</v>
      </c>
      <c r="AQ355" s="105">
        <f>BS_CONTROLE[[#This Row],[KM - Inicio]]</f>
        <v>0</v>
      </c>
      <c r="AR355" s="108"/>
      <c r="AS355" s="108"/>
      <c r="AT355" s="108"/>
      <c r="AU355" s="136"/>
      <c r="AV355" s="136"/>
      <c r="AW355" s="14"/>
      <c r="AX355" s="14"/>
      <c r="AY355" s="164" t="str">
        <f>IF(D355="","*",IFERROR(IF(ISODD(COUNT(AS355:AX355)),"ERRO",SUM((AT355-AS355),(AV355-AU355),(AX355-AW355))),"ERRO"))</f>
        <v>*</v>
      </c>
      <c r="AZ355" s="153"/>
      <c r="BA355" s="109"/>
      <c r="BB355" s="10" t="str">
        <f>IFERROR(_xlfn.XLOOKUP(AI355, BS_ATIVIDADE[ATIVIDADE],BS_ATIVIDADE[UNIDADE] ), "*")</f>
        <v>*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5" s="150"/>
      <c r="BG355" s="16"/>
      <c r="BH355" s="17"/>
      <c r="BI355" s="17"/>
      <c r="BJ355" s="17"/>
      <c r="BK355" s="18"/>
      <c r="BL355" s="16"/>
      <c r="BM355" s="130"/>
      <c r="BN355" s="130"/>
      <c r="BO355" s="130"/>
      <c r="BP355" s="18"/>
      <c r="BQ355" s="12" t="str">
        <f>IF(AND(BR355&lt;1,BS355&lt;1),"Produção e Intervalo",IF(BR355&lt;1,"Intervalo",IF(BS355&lt;1,"Produção","Aderente")))</f>
        <v>Aderente</v>
      </c>
      <c r="BR355" s="19" t="str">
        <f>IF(OR(B355="",F355=""),"*",AY355/P355)</f>
        <v>*</v>
      </c>
      <c r="BS355" s="19" t="str">
        <f>IF(OR(B355="",F355=""),"*",BA355/Q355)</f>
        <v>*</v>
      </c>
      <c r="BT355" s="8" t="str">
        <f t="shared" si="6"/>
        <v/>
      </c>
    </row>
    <row r="356" spans="1:72">
      <c r="A356" s="47" t="str">
        <f>D356&amp;B356</f>
        <v/>
      </c>
      <c r="B356" s="102"/>
      <c r="C356" s="135" t="str">
        <f>IF(BS_CONTROLE[[#This Row],[DATA]]="","",WEEKNUM(BS_CONTROLE[[#This Row],[DATA]]))</f>
        <v/>
      </c>
      <c r="D356" s="104"/>
      <c r="E356" s="159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4" t="str">
        <f>IF(D356="","*",IFERROR(IF(ISODD(COUNT(AS356:AX356)),"ERRO",SUM((AT356-AS356),(AV356-AU356),(AX356-AW356))),"ERRO"))</f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>IF(AND(BR356&lt;1,BS356&lt;1),"Produção e Intervalo",IF(BR356&lt;1,"Intervalo",IF(BS356&lt;1,"Produção","Aderente")))</f>
        <v>Aderente</v>
      </c>
      <c r="BR356" s="19" t="str">
        <f>IF(OR(B356="",F356=""),"*",AY356/P356)</f>
        <v>*</v>
      </c>
      <c r="BS356" s="19" t="str">
        <f>IF(OR(B356="",F356=""),"*",BA356/Q356)</f>
        <v>*</v>
      </c>
      <c r="BT356" s="8" t="str">
        <f t="shared" si="6"/>
        <v/>
      </c>
    </row>
    <row r="357" spans="1:72">
      <c r="A357" s="47" t="str">
        <f>D357&amp;B357</f>
        <v/>
      </c>
      <c r="B357" s="102"/>
      <c r="C357" s="135" t="str">
        <f>IF(BS_CONTROLE[[#This Row],[DATA]]="","",WEEKNUM(BS_CONTROLE[[#This Row],[DATA]]))</f>
        <v/>
      </c>
      <c r="D357" s="104"/>
      <c r="E357" s="159">
        <v>351</v>
      </c>
      <c r="F357" s="126"/>
      <c r="G357" s="142" t="str">
        <f>IF(D357="","*",VLOOKUP(F357,BS_ATIVIDADE[],3,FALSE))</f>
        <v>*</v>
      </c>
      <c r="H357" s="106"/>
      <c r="I357" s="106"/>
      <c r="J357" s="105"/>
      <c r="K357" s="105"/>
      <c r="L357" s="105"/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06"/>
      <c r="P357" s="106"/>
      <c r="Q357" s="105"/>
      <c r="R357" s="10" t="str">
        <f>IFERROR(_xlfn.XLOOKUP(F357, BS_ATIVIDADE[ATIVIDADE],BS_ATIVIDADE[UNIDADE] ), "*")</f>
        <v>*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7" s="105"/>
      <c r="W357" s="151"/>
      <c r="X357" s="104"/>
      <c r="Y357" s="129"/>
      <c r="Z357" s="104"/>
      <c r="AA357" s="105"/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-</v>
      </c>
      <c r="AJ357" s="9" t="str">
        <f>IF(BS_CONTROLE[[#This Row],[Atividade]]=0, "-", BS_CONTROLE[[#This Row],[Atividade]])</f>
        <v>-</v>
      </c>
      <c r="AK357" s="31">
        <f>BS_CONTROLE[[#This Row],[Local - Partida]]</f>
        <v>0</v>
      </c>
      <c r="AL357" s="31">
        <f>BS_CONTROLE[[#This Row],[Local - Encerramento]]</f>
        <v>0</v>
      </c>
      <c r="AM357" s="105" t="str">
        <f>IF(BS_CONTROLE[[#This Row],[Entre - Estações]]=0, "-", BS_CONTROLE[[#This Row],[Entre - Estações]])</f>
        <v>-</v>
      </c>
      <c r="AN357" s="105" t="str">
        <f>IF(BS_CONTROLE[[#This Row],[SB]]=0, "-", BS_CONTROLE[[#This Row],[SB]])</f>
        <v>-</v>
      </c>
      <c r="AO357" s="105" t="str">
        <f>IF(BS_CONTROLE[[#This Row],[SUB]]=0, "-", BS_CONTROLE[[#This Row],[SUB]])</f>
        <v>-</v>
      </c>
      <c r="AP357" s="105">
        <f>BS_CONTROLE[[#This Row],[KM - Inicio]]</f>
        <v>0</v>
      </c>
      <c r="AQ357" s="105">
        <f>BS_CONTROLE[[#This Row],[KM - Inicio]]</f>
        <v>0</v>
      </c>
      <c r="AR357" s="108"/>
      <c r="AS357" s="108"/>
      <c r="AT357" s="108"/>
      <c r="AU357" s="136"/>
      <c r="AV357" s="136"/>
      <c r="AW357" s="14"/>
      <c r="AX357" s="14"/>
      <c r="AY357" s="164" t="str">
        <f>IF(D357="","*",IFERROR(IF(ISODD(COUNT(AS357:AX357)),"ERRO",SUM((AT357-AS357),(AV357-AU357),(AX357-AW357))),"ERRO"))</f>
        <v>*</v>
      </c>
      <c r="AZ357" s="153"/>
      <c r="BA357" s="109"/>
      <c r="BB357" s="10" t="str">
        <f>IFERROR(_xlfn.XLOOKUP(AI357, BS_ATIVIDADE[ATIVIDADE],BS_ATIVIDADE[UNIDADE] ), "*")</f>
        <v>*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7" s="150"/>
      <c r="BG357" s="16"/>
      <c r="BH357" s="17"/>
      <c r="BI357" s="17"/>
      <c r="BJ357" s="17"/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Aderente</v>
      </c>
      <c r="BR357" s="19" t="str">
        <f>IF(OR(B357="",F357=""),"*",AY357/P357)</f>
        <v>*</v>
      </c>
      <c r="BS357" s="19" t="str">
        <f>IF(OR(B357="",F357=""),"*",BA357/Q357)</f>
        <v>*</v>
      </c>
      <c r="BT357" s="8" t="str">
        <f t="shared" si="6"/>
        <v/>
      </c>
    </row>
    <row r="358" spans="1:72">
      <c r="A358" s="47" t="str">
        <f>D358&amp;B358</f>
        <v/>
      </c>
      <c r="B358" s="102"/>
      <c r="C358" s="135" t="str">
        <f>IF(BS_CONTROLE[[#This Row],[DATA]]="","",WEEKNUM(BS_CONTROLE[[#This Row],[DATA]]))</f>
        <v/>
      </c>
      <c r="D358" s="104"/>
      <c r="E358" s="159">
        <v>352</v>
      </c>
      <c r="F358" s="126"/>
      <c r="G358" s="142" t="str">
        <f>IF(D358="","*",VLOOKUP(F358,BS_ATIVIDADE[],3,FALSE))</f>
        <v>*</v>
      </c>
      <c r="H358" s="106"/>
      <c r="I358" s="106"/>
      <c r="J358" s="105"/>
      <c r="K358" s="105"/>
      <c r="L358" s="105"/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127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06"/>
      <c r="P358" s="106"/>
      <c r="Q358" s="105"/>
      <c r="R358" s="10" t="str">
        <f>IFERROR(_xlfn.XLOOKUP(F358, BS_ATIVIDADE[ATIVIDADE],BS_ATIVIDADE[UNIDADE] ), "*")</f>
        <v>*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8" s="105"/>
      <c r="W358" s="151"/>
      <c r="X358" s="104"/>
      <c r="Y358" s="129"/>
      <c r="Z358" s="104"/>
      <c r="AA358" s="105"/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-</v>
      </c>
      <c r="AJ358" s="9" t="str">
        <f>IF(BS_CONTROLE[[#This Row],[Atividade]]=0, "-", BS_CONTROLE[[#This Row],[Atividade]])</f>
        <v>-</v>
      </c>
      <c r="AK358" s="31">
        <f>BS_CONTROLE[[#This Row],[Local - Partida]]</f>
        <v>0</v>
      </c>
      <c r="AL358" s="31">
        <f>BS_CONTROLE[[#This Row],[Local - Encerramento]]</f>
        <v>0</v>
      </c>
      <c r="AM358" s="105" t="str">
        <f>IF(BS_CONTROLE[[#This Row],[Entre - Estações]]=0, "-", BS_CONTROLE[[#This Row],[Entre - Estações]])</f>
        <v>-</v>
      </c>
      <c r="AN358" s="105" t="str">
        <f>IF(BS_CONTROLE[[#This Row],[SB]]=0, "-", BS_CONTROLE[[#This Row],[SB]])</f>
        <v>-</v>
      </c>
      <c r="AO358" s="105" t="str">
        <f>IF(BS_CONTROLE[[#This Row],[SUB]]=0, "-", BS_CONTROLE[[#This Row],[SUB]])</f>
        <v>-</v>
      </c>
      <c r="AP358" s="105">
        <f>BS_CONTROLE[[#This Row],[KM - Inicio]]</f>
        <v>0</v>
      </c>
      <c r="AQ358" s="105">
        <f>BS_CONTROLE[[#This Row],[KM - Inicio]]</f>
        <v>0</v>
      </c>
      <c r="AR358" s="108"/>
      <c r="AS358" s="108"/>
      <c r="AT358" s="108"/>
      <c r="AU358" s="136"/>
      <c r="AV358" s="136"/>
      <c r="AW358" s="14"/>
      <c r="AX358" s="14"/>
      <c r="AY358" s="164" t="str">
        <f>IF(D358="","*",IFERROR(IF(ISODD(COUNT(AS358:AX358)),"ERRO",SUM((AT358-AS358),(AV358-AU358),(AX358-AW358))),"ERRO"))</f>
        <v>*</v>
      </c>
      <c r="AZ358" s="153"/>
      <c r="BA358" s="109"/>
      <c r="BB358" s="10" t="str">
        <f>IFERROR(_xlfn.XLOOKUP(AI358, BS_ATIVIDADE[ATIVIDADE],BS_ATIVIDADE[UNIDADE] ), "*")</f>
        <v>*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8" s="150"/>
      <c r="BG358" s="16"/>
      <c r="BH358" s="17"/>
      <c r="BI358" s="17"/>
      <c r="BJ358" s="17"/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Aderente</v>
      </c>
      <c r="BR358" s="19" t="str">
        <f>IF(OR(B358="",F358=""),"*",AY358/P358)</f>
        <v>*</v>
      </c>
      <c r="BS358" s="19" t="str">
        <f>IF(OR(B358="",F358=""),"*",BA358/Q358)</f>
        <v>*</v>
      </c>
      <c r="BT358" s="8" t="str">
        <f t="shared" si="6"/>
        <v/>
      </c>
    </row>
    <row r="359" spans="1:72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6"/>
        <v/>
      </c>
    </row>
    <row r="360" spans="1:72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6"/>
        <v/>
      </c>
    </row>
    <row r="361" spans="1:72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6"/>
        <v/>
      </c>
    </row>
    <row r="362" spans="1:72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6"/>
        <v/>
      </c>
    </row>
    <row r="363" spans="1:72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6"/>
        <v/>
      </c>
    </row>
    <row r="364" spans="1:72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6"/>
        <v/>
      </c>
    </row>
    <row r="365" spans="1:72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6"/>
        <v/>
      </c>
    </row>
    <row r="366" spans="1:72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6"/>
        <v/>
      </c>
    </row>
    <row r="367" spans="1:72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6"/>
        <v/>
      </c>
    </row>
    <row r="368" spans="1:72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6"/>
        <v/>
      </c>
    </row>
    <row r="369" spans="1:72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6"/>
        <v/>
      </c>
    </row>
    <row r="370" spans="1:72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6"/>
        <v/>
      </c>
    </row>
    <row r="371" spans="1:72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6"/>
        <v/>
      </c>
    </row>
    <row r="372" spans="1:72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6"/>
        <v/>
      </c>
    </row>
    <row r="373" spans="1:72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6"/>
        <v/>
      </c>
    </row>
    <row r="374" spans="1:72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6"/>
        <v/>
      </c>
    </row>
    <row r="375" spans="1:72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6"/>
        <v/>
      </c>
    </row>
    <row r="376" spans="1:72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6"/>
        <v/>
      </c>
    </row>
    <row r="377" spans="1:72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6"/>
        <v/>
      </c>
    </row>
    <row r="378" spans="1:72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6"/>
        <v/>
      </c>
    </row>
    <row r="379" spans="1:72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6"/>
        <v/>
      </c>
    </row>
    <row r="380" spans="1:72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6"/>
        <v/>
      </c>
    </row>
    <row r="381" spans="1:72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6"/>
        <v/>
      </c>
    </row>
    <row r="382" spans="1:72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6"/>
        <v/>
      </c>
    </row>
    <row r="383" spans="1:72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6"/>
        <v/>
      </c>
    </row>
    <row r="384" spans="1:72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6"/>
        <v/>
      </c>
    </row>
    <row r="385" spans="1:72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6"/>
        <v/>
      </c>
    </row>
    <row r="386" spans="1:72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6"/>
        <v/>
      </c>
    </row>
    <row r="387" spans="1:72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6"/>
        <v/>
      </c>
    </row>
    <row r="388" spans="1:72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6"/>
        <v/>
      </c>
    </row>
    <row r="389" spans="1:72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6"/>
        <v/>
      </c>
    </row>
    <row r="390" spans="1:72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6"/>
        <v/>
      </c>
    </row>
    <row r="391" spans="1:72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6"/>
        <v/>
      </c>
    </row>
    <row r="392" spans="1:72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7">IF(BN392="","",SUBSTITUTE(BM392," ","")&amp;SUBSTITUTE(BN392," ",""))</f>
        <v/>
      </c>
    </row>
    <row r="393" spans="1:72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7"/>
        <v/>
      </c>
    </row>
    <row r="394" spans="1:72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7"/>
        <v/>
      </c>
    </row>
    <row r="395" spans="1:72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7"/>
        <v/>
      </c>
    </row>
    <row r="396" spans="1:72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7"/>
        <v/>
      </c>
    </row>
    <row r="397" spans="1:72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7"/>
        <v/>
      </c>
    </row>
    <row r="398" spans="1:72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7"/>
        <v/>
      </c>
    </row>
    <row r="399" spans="1:72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7"/>
        <v/>
      </c>
    </row>
    <row r="400" spans="1:72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7"/>
        <v/>
      </c>
    </row>
    <row r="401" spans="1:72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7"/>
        <v/>
      </c>
    </row>
    <row r="402" spans="1:72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7"/>
        <v/>
      </c>
    </row>
    <row r="403" spans="1:72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7"/>
        <v/>
      </c>
    </row>
    <row r="404" spans="1:72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7"/>
        <v/>
      </c>
    </row>
    <row r="405" spans="1:72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7"/>
        <v/>
      </c>
    </row>
    <row r="406" spans="1:72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7"/>
        <v/>
      </c>
    </row>
    <row r="407" spans="1:72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7"/>
        <v/>
      </c>
    </row>
    <row r="408" spans="1:72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7"/>
        <v/>
      </c>
    </row>
    <row r="409" spans="1:72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7"/>
        <v/>
      </c>
    </row>
    <row r="410" spans="1:72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7"/>
        <v/>
      </c>
    </row>
    <row r="411" spans="1:72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7"/>
        <v/>
      </c>
    </row>
    <row r="412" spans="1:72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7"/>
        <v/>
      </c>
    </row>
    <row r="413" spans="1:72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7"/>
        <v/>
      </c>
    </row>
    <row r="414" spans="1:72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7"/>
        <v/>
      </c>
    </row>
    <row r="415" spans="1:72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7"/>
        <v/>
      </c>
    </row>
    <row r="416" spans="1:72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7"/>
        <v/>
      </c>
    </row>
    <row r="417" spans="1:72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7"/>
        <v/>
      </c>
    </row>
    <row r="418" spans="1:72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7"/>
        <v/>
      </c>
    </row>
    <row r="419" spans="1:72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7"/>
        <v/>
      </c>
    </row>
    <row r="420" spans="1:72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7"/>
        <v/>
      </c>
    </row>
    <row r="421" spans="1:72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7"/>
        <v/>
      </c>
    </row>
    <row r="422" spans="1:72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7"/>
        <v/>
      </c>
    </row>
    <row r="423" spans="1:72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7"/>
        <v/>
      </c>
    </row>
    <row r="424" spans="1:72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7"/>
        <v/>
      </c>
    </row>
    <row r="425" spans="1:72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7"/>
        <v/>
      </c>
    </row>
    <row r="426" spans="1:72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7"/>
        <v/>
      </c>
    </row>
    <row r="427" spans="1:72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7"/>
        <v/>
      </c>
    </row>
    <row r="428" spans="1:72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7"/>
        <v/>
      </c>
    </row>
    <row r="429" spans="1:72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7"/>
        <v/>
      </c>
    </row>
    <row r="430" spans="1:72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7"/>
        <v/>
      </c>
    </row>
    <row r="431" spans="1:72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7"/>
        <v/>
      </c>
    </row>
    <row r="432" spans="1:72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7"/>
        <v/>
      </c>
    </row>
    <row r="433" spans="1:72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7"/>
        <v/>
      </c>
    </row>
    <row r="434" spans="1:72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7"/>
        <v/>
      </c>
    </row>
    <row r="435" spans="1:72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7"/>
        <v/>
      </c>
    </row>
    <row r="436" spans="1:72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7"/>
        <v/>
      </c>
    </row>
    <row r="437" spans="1:72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7"/>
        <v/>
      </c>
    </row>
    <row r="438" spans="1:72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7"/>
        <v/>
      </c>
    </row>
    <row r="439" spans="1:72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7"/>
        <v/>
      </c>
    </row>
    <row r="440" spans="1:72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7"/>
        <v/>
      </c>
    </row>
    <row r="441" spans="1:72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7"/>
        <v/>
      </c>
    </row>
    <row r="442" spans="1:72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7"/>
        <v/>
      </c>
    </row>
    <row r="443" spans="1:72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7"/>
        <v/>
      </c>
    </row>
    <row r="444" spans="1:72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7"/>
        <v/>
      </c>
    </row>
    <row r="445" spans="1:72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7"/>
        <v/>
      </c>
    </row>
    <row r="446" spans="1:72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7"/>
        <v/>
      </c>
    </row>
    <row r="447" spans="1:72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7"/>
        <v/>
      </c>
    </row>
    <row r="448" spans="1:72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7"/>
        <v/>
      </c>
    </row>
    <row r="449" spans="1:72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7"/>
        <v/>
      </c>
    </row>
    <row r="450" spans="1:72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7"/>
        <v/>
      </c>
    </row>
    <row r="451" spans="1:72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7"/>
        <v/>
      </c>
    </row>
    <row r="452" spans="1:72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7"/>
        <v/>
      </c>
    </row>
    <row r="453" spans="1:72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7"/>
        <v/>
      </c>
    </row>
    <row r="454" spans="1:72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7"/>
        <v/>
      </c>
    </row>
    <row r="455" spans="1:72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7"/>
        <v/>
      </c>
    </row>
    <row r="456" spans="1:72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8">IF(BN456="","",SUBSTITUTE(BM456," ","")&amp;SUBSTITUTE(BN456," ",""))</f>
        <v/>
      </c>
    </row>
    <row r="457" spans="1:72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8"/>
        <v/>
      </c>
    </row>
    <row r="458" spans="1:72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8"/>
        <v/>
      </c>
    </row>
    <row r="459" spans="1:72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8"/>
        <v/>
      </c>
    </row>
    <row r="460" spans="1:72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8"/>
        <v/>
      </c>
    </row>
    <row r="461" spans="1:72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8"/>
        <v/>
      </c>
    </row>
    <row r="462" spans="1:72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8"/>
        <v/>
      </c>
    </row>
    <row r="463" spans="1:72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8"/>
        <v/>
      </c>
    </row>
    <row r="464" spans="1:72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8"/>
        <v/>
      </c>
    </row>
    <row r="465" spans="1:72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8"/>
        <v/>
      </c>
    </row>
    <row r="466" spans="1:72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8"/>
        <v/>
      </c>
    </row>
    <row r="467" spans="1:72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8"/>
        <v/>
      </c>
    </row>
    <row r="468" spans="1:72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8"/>
        <v/>
      </c>
    </row>
    <row r="469" spans="1:72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8"/>
        <v/>
      </c>
    </row>
    <row r="470" spans="1:72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8"/>
        <v/>
      </c>
    </row>
    <row r="471" spans="1:72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8"/>
        <v/>
      </c>
    </row>
    <row r="472" spans="1:72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8"/>
        <v/>
      </c>
    </row>
    <row r="473" spans="1:72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8"/>
        <v/>
      </c>
    </row>
    <row r="474" spans="1:72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8"/>
        <v/>
      </c>
    </row>
    <row r="475" spans="1:72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8"/>
        <v/>
      </c>
    </row>
    <row r="476" spans="1:72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8"/>
        <v/>
      </c>
    </row>
    <row r="477" spans="1:72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8"/>
        <v/>
      </c>
    </row>
    <row r="478" spans="1:72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8"/>
        <v/>
      </c>
    </row>
    <row r="479" spans="1:72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8"/>
        <v/>
      </c>
    </row>
    <row r="480" spans="1:72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8"/>
        <v/>
      </c>
    </row>
    <row r="481" spans="1:72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8"/>
        <v/>
      </c>
    </row>
    <row r="482" spans="1:72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8"/>
        <v/>
      </c>
    </row>
    <row r="483" spans="1:72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8"/>
        <v/>
      </c>
    </row>
    <row r="484" spans="1:72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8"/>
        <v/>
      </c>
    </row>
    <row r="485" spans="1:72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8"/>
        <v/>
      </c>
    </row>
    <row r="486" spans="1:72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8"/>
        <v/>
      </c>
    </row>
    <row r="487" spans="1:72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8"/>
        <v/>
      </c>
    </row>
    <row r="488" spans="1:72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8"/>
        <v/>
      </c>
    </row>
    <row r="489" spans="1:72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8"/>
        <v/>
      </c>
    </row>
    <row r="490" spans="1:72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8"/>
        <v/>
      </c>
    </row>
    <row r="491" spans="1:72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8"/>
        <v/>
      </c>
    </row>
    <row r="492" spans="1:72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8"/>
        <v/>
      </c>
    </row>
    <row r="493" spans="1:72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8"/>
        <v/>
      </c>
    </row>
    <row r="494" spans="1:72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8"/>
        <v/>
      </c>
    </row>
    <row r="495" spans="1:72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8"/>
        <v/>
      </c>
    </row>
    <row r="496" spans="1:72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8"/>
        <v/>
      </c>
    </row>
    <row r="497" spans="1:72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8"/>
        <v/>
      </c>
    </row>
    <row r="498" spans="1:72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8"/>
        <v/>
      </c>
    </row>
    <row r="499" spans="1:72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8"/>
        <v/>
      </c>
    </row>
    <row r="500" spans="1:72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8"/>
        <v/>
      </c>
    </row>
    <row r="501" spans="1:72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8"/>
        <v/>
      </c>
    </row>
    <row r="502" spans="1:72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8"/>
        <v/>
      </c>
    </row>
    <row r="503" spans="1:72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8"/>
        <v/>
      </c>
    </row>
    <row r="504" spans="1:72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8"/>
        <v/>
      </c>
    </row>
    <row r="505" spans="1:72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8"/>
        <v/>
      </c>
    </row>
    <row r="506" spans="1:72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8"/>
        <v/>
      </c>
    </row>
    <row r="507" spans="1:72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8"/>
        <v/>
      </c>
    </row>
    <row r="508" spans="1:72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8"/>
        <v/>
      </c>
    </row>
    <row r="509" spans="1:72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8"/>
        <v/>
      </c>
    </row>
    <row r="510" spans="1:72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8"/>
        <v/>
      </c>
    </row>
    <row r="511" spans="1:72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8"/>
        <v/>
      </c>
    </row>
    <row r="512" spans="1:72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8"/>
        <v/>
      </c>
    </row>
    <row r="513" spans="1:72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8"/>
        <v/>
      </c>
    </row>
    <row r="514" spans="1:72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8"/>
        <v/>
      </c>
    </row>
    <row r="515" spans="1:72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8"/>
        <v/>
      </c>
    </row>
    <row r="516" spans="1:72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8"/>
        <v/>
      </c>
    </row>
    <row r="517" spans="1:72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8"/>
        <v/>
      </c>
    </row>
    <row r="518" spans="1:72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8"/>
        <v/>
      </c>
    </row>
    <row r="519" spans="1:72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8"/>
        <v/>
      </c>
    </row>
    <row r="520" spans="1:72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9">IF(BN520="","",SUBSTITUTE(BM520," ","")&amp;SUBSTITUTE(BN520," ",""))</f>
        <v/>
      </c>
    </row>
    <row r="521" spans="1:72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9"/>
        <v/>
      </c>
    </row>
    <row r="522" spans="1:72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9"/>
        <v/>
      </c>
    </row>
    <row r="523" spans="1:72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9"/>
        <v/>
      </c>
    </row>
    <row r="524" spans="1:72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9"/>
        <v/>
      </c>
    </row>
    <row r="525" spans="1:72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9"/>
        <v/>
      </c>
    </row>
    <row r="526" spans="1:72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9"/>
        <v/>
      </c>
    </row>
    <row r="527" spans="1:72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9"/>
        <v/>
      </c>
    </row>
    <row r="528" spans="1:72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9"/>
        <v/>
      </c>
    </row>
    <row r="529" spans="1:72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9"/>
        <v/>
      </c>
    </row>
    <row r="530" spans="1:72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9"/>
        <v/>
      </c>
    </row>
    <row r="531" spans="1:72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9"/>
        <v/>
      </c>
    </row>
    <row r="532" spans="1:72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9"/>
        <v/>
      </c>
    </row>
    <row r="533" spans="1:72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9"/>
        <v/>
      </c>
    </row>
    <row r="534" spans="1:72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9"/>
        <v/>
      </c>
    </row>
    <row r="535" spans="1:72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9"/>
        <v/>
      </c>
    </row>
    <row r="536" spans="1:72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9"/>
        <v/>
      </c>
    </row>
    <row r="537" spans="1:72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9"/>
        <v/>
      </c>
    </row>
    <row r="538" spans="1:72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9"/>
        <v/>
      </c>
    </row>
    <row r="539" spans="1:72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9"/>
        <v/>
      </c>
    </row>
    <row r="540" spans="1:72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9"/>
        <v/>
      </c>
    </row>
    <row r="541" spans="1:72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9"/>
        <v/>
      </c>
    </row>
    <row r="542" spans="1:72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9"/>
        <v/>
      </c>
    </row>
    <row r="543" spans="1:72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9"/>
        <v/>
      </c>
    </row>
    <row r="544" spans="1:72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9"/>
        <v/>
      </c>
    </row>
    <row r="545" spans="1:72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9"/>
        <v/>
      </c>
    </row>
    <row r="546" spans="1:72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9"/>
        <v/>
      </c>
    </row>
    <row r="547" spans="1:72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9"/>
        <v/>
      </c>
    </row>
    <row r="548" spans="1:72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9"/>
        <v/>
      </c>
    </row>
    <row r="549" spans="1:72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9"/>
        <v/>
      </c>
    </row>
    <row r="550" spans="1:72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9"/>
        <v/>
      </c>
    </row>
    <row r="551" spans="1:72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9"/>
        <v/>
      </c>
    </row>
    <row r="552" spans="1:72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9"/>
        <v/>
      </c>
    </row>
    <row r="553" spans="1:72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9"/>
        <v/>
      </c>
    </row>
    <row r="554" spans="1:72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9"/>
        <v/>
      </c>
    </row>
    <row r="555" spans="1:72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9"/>
        <v/>
      </c>
    </row>
    <row r="556" spans="1:72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9"/>
        <v/>
      </c>
    </row>
    <row r="557" spans="1:72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9"/>
        <v/>
      </c>
    </row>
    <row r="558" spans="1:72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9"/>
        <v/>
      </c>
    </row>
    <row r="559" spans="1:72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9"/>
        <v/>
      </c>
    </row>
    <row r="560" spans="1:72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9"/>
        <v/>
      </c>
    </row>
    <row r="561" spans="1:72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9"/>
        <v/>
      </c>
    </row>
    <row r="562" spans="1:72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9"/>
        <v/>
      </c>
    </row>
    <row r="563" spans="1:72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9"/>
        <v/>
      </c>
    </row>
    <row r="564" spans="1:72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9"/>
        <v/>
      </c>
    </row>
    <row r="565" spans="1:72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9"/>
        <v/>
      </c>
    </row>
    <row r="566" spans="1:72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9"/>
        <v/>
      </c>
    </row>
    <row r="567" spans="1:72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9"/>
        <v/>
      </c>
    </row>
    <row r="568" spans="1:72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9"/>
        <v/>
      </c>
    </row>
    <row r="569" spans="1:72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9"/>
        <v/>
      </c>
    </row>
    <row r="570" spans="1:72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9"/>
        <v/>
      </c>
    </row>
    <row r="571" spans="1:72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9"/>
        <v/>
      </c>
    </row>
    <row r="572" spans="1:72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9"/>
        <v/>
      </c>
    </row>
    <row r="573" spans="1:72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9"/>
        <v/>
      </c>
    </row>
    <row r="574" spans="1:72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9"/>
        <v/>
      </c>
    </row>
    <row r="575" spans="1:72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9"/>
        <v/>
      </c>
    </row>
    <row r="576" spans="1:72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9"/>
        <v/>
      </c>
    </row>
    <row r="577" spans="1:72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9"/>
        <v/>
      </c>
    </row>
    <row r="578" spans="1:72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9"/>
        <v/>
      </c>
    </row>
    <row r="579" spans="1:72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9"/>
        <v/>
      </c>
    </row>
    <row r="580" spans="1:72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9"/>
        <v/>
      </c>
    </row>
    <row r="581" spans="1:72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9"/>
        <v/>
      </c>
    </row>
    <row r="582" spans="1:72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9"/>
        <v/>
      </c>
    </row>
    <row r="583" spans="1:72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9"/>
        <v/>
      </c>
    </row>
    <row r="584" spans="1:72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0">IF(BN584="","",SUBSTITUTE(BM584," ","")&amp;SUBSTITUTE(BN584," ",""))</f>
        <v/>
      </c>
    </row>
    <row r="585" spans="1:72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0"/>
        <v/>
      </c>
    </row>
    <row r="586" spans="1:72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0"/>
        <v/>
      </c>
    </row>
    <row r="587" spans="1:72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0"/>
        <v/>
      </c>
    </row>
    <row r="588" spans="1:72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0"/>
        <v/>
      </c>
    </row>
    <row r="589" spans="1:72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0"/>
        <v/>
      </c>
    </row>
    <row r="590" spans="1:72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0"/>
        <v/>
      </c>
    </row>
    <row r="591" spans="1:72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0"/>
        <v/>
      </c>
    </row>
    <row r="592" spans="1:72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0"/>
        <v/>
      </c>
    </row>
    <row r="593" spans="1:72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0"/>
        <v/>
      </c>
    </row>
    <row r="594" spans="1:72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0"/>
        <v/>
      </c>
    </row>
    <row r="595" spans="1:72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0"/>
        <v/>
      </c>
    </row>
    <row r="596" spans="1:72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0"/>
        <v/>
      </c>
    </row>
    <row r="597" spans="1:72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0"/>
        <v/>
      </c>
    </row>
    <row r="598" spans="1:72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0"/>
        <v/>
      </c>
    </row>
    <row r="599" spans="1:72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0"/>
        <v/>
      </c>
    </row>
    <row r="600" spans="1:72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0"/>
        <v/>
      </c>
    </row>
    <row r="601" spans="1:72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0"/>
        <v/>
      </c>
    </row>
    <row r="602" spans="1:72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0"/>
        <v/>
      </c>
    </row>
    <row r="603" spans="1:72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0"/>
        <v/>
      </c>
    </row>
    <row r="604" spans="1:72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0"/>
        <v/>
      </c>
    </row>
    <row r="605" spans="1:72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0"/>
        <v/>
      </c>
    </row>
    <row r="606" spans="1:72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0"/>
        <v/>
      </c>
    </row>
    <row r="607" spans="1:72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0"/>
        <v/>
      </c>
    </row>
    <row r="608" spans="1:72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0"/>
        <v/>
      </c>
    </row>
    <row r="609" spans="1:72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0"/>
        <v/>
      </c>
    </row>
    <row r="610" spans="1:72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0"/>
        <v/>
      </c>
    </row>
    <row r="611" spans="1:72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0"/>
        <v/>
      </c>
    </row>
    <row r="612" spans="1:72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0"/>
        <v/>
      </c>
    </row>
    <row r="613" spans="1:72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0"/>
        <v/>
      </c>
    </row>
    <row r="614" spans="1:72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0"/>
        <v/>
      </c>
    </row>
    <row r="615" spans="1:72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0"/>
        <v/>
      </c>
    </row>
    <row r="616" spans="1:72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0"/>
        <v/>
      </c>
    </row>
    <row r="617" spans="1:72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0"/>
        <v/>
      </c>
    </row>
    <row r="618" spans="1:72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0"/>
        <v/>
      </c>
    </row>
    <row r="619" spans="1:72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0"/>
        <v/>
      </c>
    </row>
    <row r="620" spans="1:72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0"/>
        <v/>
      </c>
    </row>
    <row r="621" spans="1:72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0"/>
        <v/>
      </c>
    </row>
    <row r="622" spans="1:72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0"/>
        <v/>
      </c>
    </row>
    <row r="623" spans="1:72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0"/>
        <v/>
      </c>
    </row>
    <row r="624" spans="1:72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0"/>
        <v/>
      </c>
    </row>
    <row r="625" spans="1:72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0"/>
        <v/>
      </c>
    </row>
    <row r="626" spans="1:72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0"/>
        <v/>
      </c>
    </row>
    <row r="627" spans="1:72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0"/>
        <v/>
      </c>
    </row>
    <row r="628" spans="1:72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0"/>
        <v/>
      </c>
    </row>
    <row r="629" spans="1:72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0"/>
        <v/>
      </c>
    </row>
    <row r="630" spans="1:72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0"/>
        <v/>
      </c>
    </row>
    <row r="631" spans="1:72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0"/>
        <v/>
      </c>
    </row>
    <row r="632" spans="1:72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0"/>
        <v/>
      </c>
    </row>
    <row r="633" spans="1:72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0"/>
        <v/>
      </c>
    </row>
    <row r="634" spans="1:72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0"/>
        <v/>
      </c>
    </row>
    <row r="635" spans="1:72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0"/>
        <v/>
      </c>
    </row>
    <row r="636" spans="1:72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0"/>
        <v/>
      </c>
    </row>
    <row r="637" spans="1:72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0"/>
        <v/>
      </c>
    </row>
    <row r="638" spans="1:72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0"/>
        <v/>
      </c>
    </row>
    <row r="639" spans="1:72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0"/>
        <v/>
      </c>
    </row>
    <row r="640" spans="1:72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0"/>
        <v/>
      </c>
    </row>
    <row r="641" spans="1:72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0"/>
        <v/>
      </c>
    </row>
    <row r="642" spans="1:72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0"/>
        <v/>
      </c>
    </row>
    <row r="643" spans="1:72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0"/>
        <v/>
      </c>
    </row>
    <row r="644" spans="1:72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0"/>
        <v/>
      </c>
    </row>
    <row r="645" spans="1:72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0"/>
        <v/>
      </c>
    </row>
    <row r="646" spans="1:72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0"/>
        <v/>
      </c>
    </row>
    <row r="647" spans="1:72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0"/>
        <v/>
      </c>
    </row>
    <row r="648" spans="1:72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1">IF(BN648="","",SUBSTITUTE(BM648," ","")&amp;SUBSTITUTE(BN648," ",""))</f>
        <v/>
      </c>
    </row>
    <row r="649" spans="1:72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1"/>
        <v/>
      </c>
    </row>
    <row r="650" spans="1:72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1"/>
        <v/>
      </c>
    </row>
    <row r="651" spans="1:72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1"/>
        <v/>
      </c>
    </row>
    <row r="652" spans="1:72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1"/>
        <v/>
      </c>
    </row>
    <row r="653" spans="1:72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1"/>
        <v/>
      </c>
    </row>
    <row r="654" spans="1:72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1"/>
        <v/>
      </c>
    </row>
    <row r="655" spans="1:72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1"/>
        <v/>
      </c>
    </row>
    <row r="656" spans="1:72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1"/>
        <v/>
      </c>
    </row>
    <row r="657" spans="1:72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1"/>
        <v/>
      </c>
    </row>
    <row r="658" spans="1:72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1"/>
        <v/>
      </c>
    </row>
    <row r="659" spans="1:72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1"/>
        <v/>
      </c>
    </row>
    <row r="660" spans="1:72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1"/>
        <v/>
      </c>
    </row>
    <row r="661" spans="1:72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1"/>
        <v/>
      </c>
    </row>
    <row r="662" spans="1:72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1"/>
        <v/>
      </c>
    </row>
    <row r="663" spans="1:72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1"/>
        <v/>
      </c>
    </row>
    <row r="664" spans="1:72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1"/>
        <v/>
      </c>
    </row>
    <row r="665" spans="1:72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1"/>
        <v/>
      </c>
    </row>
    <row r="666" spans="1:72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1"/>
        <v/>
      </c>
    </row>
    <row r="667" spans="1:72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1"/>
        <v/>
      </c>
    </row>
    <row r="668" spans="1:72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1"/>
        <v/>
      </c>
    </row>
    <row r="669" spans="1:72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1"/>
        <v/>
      </c>
    </row>
    <row r="670" spans="1:72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1"/>
        <v/>
      </c>
    </row>
    <row r="671" spans="1:72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1"/>
        <v/>
      </c>
    </row>
    <row r="672" spans="1:72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1"/>
        <v/>
      </c>
    </row>
    <row r="673" spans="1:72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1"/>
        <v/>
      </c>
    </row>
    <row r="674" spans="1:72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1"/>
        <v/>
      </c>
    </row>
    <row r="675" spans="1:72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1"/>
        <v/>
      </c>
    </row>
    <row r="676" spans="1:72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1"/>
        <v/>
      </c>
    </row>
    <row r="677" spans="1:72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1"/>
        <v/>
      </c>
    </row>
    <row r="678" spans="1:72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1"/>
        <v/>
      </c>
    </row>
    <row r="679" spans="1:72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1"/>
        <v/>
      </c>
    </row>
    <row r="680" spans="1:72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1"/>
        <v/>
      </c>
    </row>
    <row r="681" spans="1:72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1"/>
        <v/>
      </c>
    </row>
    <row r="682" spans="1:72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1"/>
        <v/>
      </c>
    </row>
    <row r="683" spans="1:72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1"/>
        <v/>
      </c>
    </row>
    <row r="684" spans="1:72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1"/>
        <v/>
      </c>
    </row>
    <row r="685" spans="1:72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1"/>
        <v/>
      </c>
    </row>
    <row r="686" spans="1:72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1"/>
        <v/>
      </c>
    </row>
    <row r="687" spans="1:72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1"/>
        <v/>
      </c>
    </row>
    <row r="688" spans="1:72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1"/>
        <v/>
      </c>
    </row>
    <row r="689" spans="1:72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1"/>
        <v/>
      </c>
    </row>
    <row r="690" spans="1:72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1"/>
        <v/>
      </c>
    </row>
    <row r="691" spans="1:72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1"/>
        <v/>
      </c>
    </row>
    <row r="692" spans="1:72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1"/>
        <v/>
      </c>
    </row>
    <row r="693" spans="1:72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1"/>
        <v/>
      </c>
    </row>
    <row r="694" spans="1:72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1"/>
        <v/>
      </c>
    </row>
    <row r="695" spans="1:72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1"/>
        <v/>
      </c>
    </row>
    <row r="696" spans="1:72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1"/>
        <v/>
      </c>
    </row>
    <row r="697" spans="1:72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1"/>
        <v/>
      </c>
    </row>
    <row r="698" spans="1:72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1"/>
        <v/>
      </c>
    </row>
    <row r="699" spans="1:72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1"/>
        <v/>
      </c>
    </row>
    <row r="700" spans="1:72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1"/>
        <v/>
      </c>
    </row>
    <row r="701" spans="1:72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1"/>
        <v/>
      </c>
    </row>
    <row r="702" spans="1:72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1"/>
        <v/>
      </c>
    </row>
    <row r="703" spans="1:72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1"/>
        <v/>
      </c>
    </row>
    <row r="704" spans="1:72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1"/>
        <v/>
      </c>
    </row>
    <row r="705" spans="1:72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1"/>
        <v/>
      </c>
    </row>
    <row r="706" spans="1:72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1"/>
        <v/>
      </c>
    </row>
    <row r="707" spans="1:72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1"/>
        <v/>
      </c>
    </row>
    <row r="708" spans="1:72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1"/>
        <v/>
      </c>
    </row>
    <row r="709" spans="1:72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1"/>
        <v/>
      </c>
    </row>
    <row r="710" spans="1:72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1"/>
        <v/>
      </c>
    </row>
    <row r="711" spans="1:72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1"/>
        <v/>
      </c>
    </row>
    <row r="712" spans="1:72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2">IF(BN712="","",SUBSTITUTE(BM712," ","")&amp;SUBSTITUTE(BN712," ",""))</f>
        <v/>
      </c>
    </row>
    <row r="713" spans="1:72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2"/>
        <v/>
      </c>
    </row>
    <row r="714" spans="1:72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2"/>
        <v/>
      </c>
    </row>
    <row r="715" spans="1:72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2"/>
        <v/>
      </c>
    </row>
    <row r="716" spans="1:72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2"/>
        <v/>
      </c>
    </row>
    <row r="717" spans="1:72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2"/>
        <v/>
      </c>
    </row>
    <row r="718" spans="1:72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2"/>
        <v/>
      </c>
    </row>
    <row r="719" spans="1:72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2"/>
        <v/>
      </c>
    </row>
    <row r="720" spans="1:72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2"/>
        <v/>
      </c>
    </row>
    <row r="721" spans="1:72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2"/>
        <v/>
      </c>
    </row>
    <row r="722" spans="1:72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2"/>
        <v/>
      </c>
    </row>
    <row r="723" spans="1:72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2"/>
        <v/>
      </c>
    </row>
    <row r="724" spans="1:72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2"/>
        <v/>
      </c>
    </row>
    <row r="725" spans="1:72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2"/>
        <v/>
      </c>
    </row>
    <row r="726" spans="1:72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2"/>
        <v/>
      </c>
    </row>
    <row r="727" spans="1:72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2"/>
        <v/>
      </c>
    </row>
    <row r="728" spans="1:72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2"/>
        <v/>
      </c>
    </row>
    <row r="729" spans="1:72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2"/>
        <v/>
      </c>
    </row>
    <row r="730" spans="1:72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2"/>
        <v/>
      </c>
    </row>
    <row r="731" spans="1:72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2"/>
        <v/>
      </c>
    </row>
    <row r="732" spans="1:72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2"/>
        <v/>
      </c>
    </row>
    <row r="733" spans="1:72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2"/>
        <v/>
      </c>
    </row>
    <row r="734" spans="1:72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2"/>
        <v/>
      </c>
    </row>
    <row r="735" spans="1:72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2"/>
        <v/>
      </c>
    </row>
    <row r="736" spans="1:72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2"/>
        <v/>
      </c>
    </row>
    <row r="737" spans="1:72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2"/>
        <v/>
      </c>
    </row>
    <row r="738" spans="1:72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2"/>
        <v/>
      </c>
    </row>
    <row r="739" spans="1:72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2"/>
        <v/>
      </c>
    </row>
    <row r="740" spans="1:72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2"/>
        <v/>
      </c>
    </row>
    <row r="741" spans="1:72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2"/>
        <v/>
      </c>
    </row>
    <row r="742" spans="1:72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2"/>
        <v/>
      </c>
    </row>
    <row r="743" spans="1:72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2"/>
        <v/>
      </c>
    </row>
    <row r="744" spans="1:72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2"/>
        <v/>
      </c>
    </row>
    <row r="745" spans="1:72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2"/>
        <v/>
      </c>
    </row>
    <row r="746" spans="1:72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2"/>
        <v/>
      </c>
    </row>
    <row r="747" spans="1:72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2"/>
        <v/>
      </c>
    </row>
    <row r="748" spans="1:72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2"/>
        <v/>
      </c>
    </row>
    <row r="749" spans="1:72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2"/>
        <v/>
      </c>
    </row>
    <row r="750" spans="1:72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2"/>
        <v/>
      </c>
    </row>
    <row r="751" spans="1:72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2"/>
        <v/>
      </c>
    </row>
    <row r="752" spans="1:72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2"/>
        <v/>
      </c>
    </row>
    <row r="753" spans="1:72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2"/>
        <v/>
      </c>
    </row>
    <row r="754" spans="1:72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2"/>
        <v/>
      </c>
    </row>
    <row r="755" spans="1:72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2"/>
        <v/>
      </c>
    </row>
    <row r="756" spans="1:72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2"/>
        <v/>
      </c>
    </row>
    <row r="757" spans="1:72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2"/>
        <v/>
      </c>
    </row>
    <row r="758" spans="1:72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2"/>
        <v/>
      </c>
    </row>
    <row r="759" spans="1:72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2"/>
        <v/>
      </c>
    </row>
    <row r="760" spans="1:72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2"/>
        <v/>
      </c>
    </row>
    <row r="761" spans="1:72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2"/>
        <v/>
      </c>
    </row>
    <row r="762" spans="1:72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2"/>
        <v/>
      </c>
    </row>
    <row r="763" spans="1:72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2"/>
        <v/>
      </c>
    </row>
    <row r="764" spans="1:72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2"/>
        <v/>
      </c>
    </row>
    <row r="765" spans="1:72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2"/>
        <v/>
      </c>
    </row>
    <row r="766" spans="1:72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2"/>
        <v/>
      </c>
    </row>
    <row r="767" spans="1:72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2"/>
        <v/>
      </c>
    </row>
    <row r="768" spans="1:72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2"/>
        <v/>
      </c>
    </row>
    <row r="769" spans="1:72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2"/>
        <v/>
      </c>
    </row>
    <row r="770" spans="1:72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2"/>
        <v/>
      </c>
    </row>
    <row r="771" spans="1:72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2"/>
        <v/>
      </c>
    </row>
    <row r="772" spans="1:72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1058</v>
      </c>
      <c r="I772" s="106" t="s">
        <v>1058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1290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2"/>
        <v/>
      </c>
    </row>
    <row r="773" spans="1:72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2"/>
        <v/>
      </c>
    </row>
    <row r="774" spans="1:72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2"/>
        <v/>
      </c>
    </row>
    <row r="775" spans="1:72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2"/>
        <v/>
      </c>
    </row>
    <row r="776" spans="1:72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3">IF(BN776="","",SUBSTITUTE(BM776," ","")&amp;SUBSTITUTE(BN776," ",""))</f>
        <v/>
      </c>
    </row>
    <row r="777" spans="1:72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3"/>
        <v/>
      </c>
    </row>
    <row r="778" spans="1:72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3"/>
        <v/>
      </c>
    </row>
    <row r="779" spans="1:72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3"/>
        <v/>
      </c>
    </row>
    <row r="780" spans="1:72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3"/>
        <v/>
      </c>
    </row>
    <row r="781" spans="1:72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3"/>
        <v/>
      </c>
    </row>
    <row r="782" spans="1:72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3"/>
        <v/>
      </c>
    </row>
    <row r="783" spans="1:72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3"/>
        <v/>
      </c>
    </row>
    <row r="784" spans="1:72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3"/>
        <v/>
      </c>
    </row>
    <row r="785" spans="1:72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3"/>
        <v/>
      </c>
    </row>
    <row r="786" spans="1:72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3"/>
        <v/>
      </c>
    </row>
    <row r="787" spans="1:72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3"/>
        <v/>
      </c>
    </row>
    <row r="788" spans="1:72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3"/>
        <v/>
      </c>
    </row>
    <row r="789" spans="1:72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3"/>
        <v/>
      </c>
    </row>
    <row r="790" spans="1:72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3"/>
        <v/>
      </c>
    </row>
    <row r="791" spans="1:72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3"/>
        <v/>
      </c>
    </row>
    <row r="792" spans="1:72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3"/>
        <v/>
      </c>
    </row>
    <row r="793" spans="1:72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3"/>
        <v/>
      </c>
    </row>
    <row r="794" spans="1:72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3"/>
        <v/>
      </c>
    </row>
    <row r="795" spans="1:72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3"/>
        <v/>
      </c>
    </row>
    <row r="796" spans="1:72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3"/>
        <v/>
      </c>
    </row>
    <row r="797" spans="1:72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3"/>
        <v/>
      </c>
    </row>
    <row r="798" spans="1:72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3"/>
        <v/>
      </c>
    </row>
    <row r="799" spans="1:72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3"/>
        <v/>
      </c>
    </row>
    <row r="800" spans="1:72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3"/>
        <v/>
      </c>
    </row>
    <row r="801" spans="1:72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3"/>
        <v/>
      </c>
    </row>
    <row r="802" spans="1:72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3"/>
        <v/>
      </c>
    </row>
    <row r="803" spans="1:72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3"/>
        <v/>
      </c>
    </row>
    <row r="804" spans="1:72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3"/>
        <v/>
      </c>
    </row>
    <row r="805" spans="1:72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3"/>
        <v/>
      </c>
    </row>
    <row r="806" spans="1:72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3"/>
        <v/>
      </c>
    </row>
    <row r="807" spans="1:72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3"/>
        <v/>
      </c>
    </row>
    <row r="808" spans="1:72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3"/>
        <v/>
      </c>
    </row>
    <row r="809" spans="1:72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3"/>
        <v/>
      </c>
    </row>
    <row r="810" spans="1:72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3"/>
        <v/>
      </c>
    </row>
    <row r="811" spans="1:72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3"/>
        <v/>
      </c>
    </row>
    <row r="812" spans="1:72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3"/>
        <v/>
      </c>
    </row>
    <row r="813" spans="1:72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3"/>
        <v/>
      </c>
    </row>
    <row r="814" spans="1:72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3"/>
        <v/>
      </c>
    </row>
    <row r="815" spans="1:72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3"/>
        <v/>
      </c>
    </row>
    <row r="816" spans="1:72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3"/>
        <v/>
      </c>
    </row>
    <row r="817" spans="1:72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3"/>
        <v/>
      </c>
    </row>
    <row r="818" spans="1:72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3"/>
        <v/>
      </c>
    </row>
    <row r="819" spans="1:72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3"/>
        <v/>
      </c>
    </row>
    <row r="820" spans="1:72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3"/>
        <v/>
      </c>
    </row>
    <row r="821" spans="1:72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3"/>
        <v/>
      </c>
    </row>
    <row r="822" spans="1:72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3"/>
        <v/>
      </c>
    </row>
    <row r="823" spans="1:72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3"/>
        <v/>
      </c>
    </row>
    <row r="824" spans="1:72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3"/>
        <v/>
      </c>
    </row>
    <row r="825" spans="1:72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3"/>
        <v/>
      </c>
    </row>
    <row r="826" spans="1:72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3"/>
        <v/>
      </c>
    </row>
    <row r="827" spans="1:72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3"/>
        <v/>
      </c>
    </row>
    <row r="828" spans="1:72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3"/>
        <v/>
      </c>
    </row>
    <row r="829" spans="1:72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3"/>
        <v/>
      </c>
    </row>
    <row r="830" spans="1:72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3"/>
        <v/>
      </c>
    </row>
    <row r="831" spans="1:72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3"/>
        <v/>
      </c>
    </row>
    <row r="832" spans="1:72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3"/>
        <v/>
      </c>
    </row>
    <row r="833" spans="1:72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3"/>
        <v/>
      </c>
    </row>
    <row r="834" spans="1:72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3"/>
        <v/>
      </c>
    </row>
    <row r="835" spans="1:72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3"/>
        <v/>
      </c>
    </row>
    <row r="836" spans="1:72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3"/>
        <v/>
      </c>
    </row>
    <row r="837" spans="1:72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3"/>
        <v/>
      </c>
    </row>
    <row r="838" spans="1:72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3"/>
        <v/>
      </c>
    </row>
    <row r="839" spans="1:72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3"/>
        <v/>
      </c>
    </row>
    <row r="840" spans="1:72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4">IF(BN840="","",SUBSTITUTE(BM840," ","")&amp;SUBSTITUTE(BN840," ",""))</f>
        <v/>
      </c>
    </row>
    <row r="841" spans="1:72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4"/>
        <v/>
      </c>
    </row>
    <row r="842" spans="1:72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4"/>
        <v/>
      </c>
    </row>
    <row r="843" spans="1:72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4"/>
        <v/>
      </c>
    </row>
    <row r="844" spans="1:72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4"/>
        <v/>
      </c>
    </row>
    <row r="845" spans="1:72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4"/>
        <v/>
      </c>
    </row>
    <row r="846" spans="1:72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4"/>
        <v/>
      </c>
    </row>
    <row r="847" spans="1:72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4"/>
        <v/>
      </c>
    </row>
    <row r="848" spans="1:72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4"/>
        <v/>
      </c>
    </row>
    <row r="849" spans="1:72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4"/>
        <v/>
      </c>
    </row>
    <row r="850" spans="1:72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4"/>
        <v/>
      </c>
    </row>
    <row r="851" spans="1:72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4"/>
        <v/>
      </c>
    </row>
    <row r="852" spans="1:72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4"/>
        <v/>
      </c>
    </row>
    <row r="853" spans="1:72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4"/>
        <v/>
      </c>
    </row>
    <row r="854" spans="1:72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4"/>
        <v/>
      </c>
    </row>
    <row r="855" spans="1:72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4"/>
        <v/>
      </c>
    </row>
    <row r="856" spans="1:72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4"/>
        <v/>
      </c>
    </row>
    <row r="857" spans="1:72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4"/>
        <v/>
      </c>
    </row>
    <row r="858" spans="1:72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4"/>
        <v/>
      </c>
    </row>
    <row r="859" spans="1:72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4"/>
        <v/>
      </c>
    </row>
    <row r="860" spans="1:72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4"/>
        <v/>
      </c>
    </row>
    <row r="861" spans="1:72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4"/>
        <v/>
      </c>
    </row>
    <row r="862" spans="1:72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4"/>
        <v/>
      </c>
    </row>
    <row r="863" spans="1:72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4"/>
        <v/>
      </c>
    </row>
    <row r="864" spans="1:72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4"/>
        <v/>
      </c>
    </row>
    <row r="865" spans="1:72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4"/>
        <v/>
      </c>
    </row>
    <row r="866" spans="1:72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4"/>
        <v/>
      </c>
    </row>
    <row r="867" spans="1:72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4"/>
        <v/>
      </c>
    </row>
    <row r="868" spans="1:72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4"/>
        <v/>
      </c>
    </row>
    <row r="869" spans="1:72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4"/>
        <v/>
      </c>
    </row>
    <row r="870" spans="1:72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4"/>
        <v/>
      </c>
    </row>
    <row r="871" spans="1:72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4"/>
        <v/>
      </c>
    </row>
    <row r="872" spans="1:72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4"/>
        <v/>
      </c>
    </row>
    <row r="873" spans="1:72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4"/>
        <v/>
      </c>
    </row>
    <row r="874" spans="1:72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4"/>
        <v/>
      </c>
    </row>
    <row r="875" spans="1:72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4"/>
        <v/>
      </c>
    </row>
    <row r="876" spans="1:72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4"/>
        <v/>
      </c>
    </row>
    <row r="877" spans="1:72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4"/>
        <v/>
      </c>
    </row>
    <row r="878" spans="1:72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4"/>
        <v/>
      </c>
    </row>
    <row r="879" spans="1:72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4"/>
        <v/>
      </c>
    </row>
    <row r="880" spans="1:72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4"/>
        <v/>
      </c>
    </row>
    <row r="881" spans="1:72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4"/>
        <v/>
      </c>
    </row>
    <row r="882" spans="1:72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4"/>
        <v/>
      </c>
    </row>
    <row r="883" spans="1:72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4"/>
        <v/>
      </c>
    </row>
    <row r="884" spans="1:72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4"/>
        <v/>
      </c>
    </row>
    <row r="885" spans="1:72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4"/>
        <v/>
      </c>
    </row>
    <row r="886" spans="1:72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4"/>
        <v/>
      </c>
    </row>
    <row r="887" spans="1:72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4"/>
        <v/>
      </c>
    </row>
    <row r="888" spans="1:72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4"/>
        <v/>
      </c>
    </row>
    <row r="889" spans="1:72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4"/>
        <v/>
      </c>
    </row>
    <row r="890" spans="1:72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4"/>
        <v/>
      </c>
    </row>
    <row r="891" spans="1:72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4"/>
        <v/>
      </c>
    </row>
    <row r="892" spans="1:72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4"/>
        <v/>
      </c>
    </row>
    <row r="893" spans="1:72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4"/>
        <v/>
      </c>
    </row>
    <row r="894" spans="1:72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4"/>
        <v/>
      </c>
    </row>
    <row r="895" spans="1:72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4"/>
        <v/>
      </c>
    </row>
    <row r="896" spans="1:72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4"/>
        <v/>
      </c>
    </row>
    <row r="897" spans="1:72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4"/>
        <v/>
      </c>
    </row>
    <row r="898" spans="1:72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4"/>
        <v/>
      </c>
    </row>
    <row r="899" spans="1:72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4"/>
        <v/>
      </c>
    </row>
    <row r="900" spans="1:72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4"/>
        <v/>
      </c>
    </row>
    <row r="901" spans="1:72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4"/>
        <v/>
      </c>
    </row>
    <row r="902" spans="1:72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4"/>
        <v/>
      </c>
    </row>
    <row r="903" spans="1:72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4"/>
        <v/>
      </c>
    </row>
    <row r="904" spans="1:72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5">IF(BN904="","",SUBSTITUTE(BM904," ","")&amp;SUBSTITUTE(BN904," ",""))</f>
        <v/>
      </c>
    </row>
    <row r="905" spans="1:72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5"/>
        <v/>
      </c>
    </row>
    <row r="906" spans="1:72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5"/>
        <v/>
      </c>
    </row>
    <row r="907" spans="1:72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5"/>
        <v/>
      </c>
    </row>
    <row r="908" spans="1:72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5"/>
        <v/>
      </c>
    </row>
    <row r="909" spans="1:72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5"/>
        <v/>
      </c>
    </row>
    <row r="910" spans="1:72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5"/>
        <v/>
      </c>
    </row>
    <row r="911" spans="1:72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5"/>
        <v/>
      </c>
    </row>
    <row r="912" spans="1:72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5"/>
        <v/>
      </c>
    </row>
    <row r="913" spans="1:72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5"/>
        <v/>
      </c>
    </row>
    <row r="914" spans="1:72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5"/>
        <v/>
      </c>
    </row>
    <row r="915" spans="1:72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5"/>
        <v/>
      </c>
    </row>
    <row r="916" spans="1:72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5"/>
        <v/>
      </c>
    </row>
    <row r="917" spans="1:72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5"/>
        <v/>
      </c>
    </row>
    <row r="918" spans="1:72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5"/>
        <v/>
      </c>
    </row>
    <row r="919" spans="1:72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5"/>
        <v/>
      </c>
    </row>
    <row r="920" spans="1:72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5"/>
        <v/>
      </c>
    </row>
    <row r="921" spans="1:72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5"/>
        <v/>
      </c>
    </row>
    <row r="922" spans="1:72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5"/>
        <v/>
      </c>
    </row>
    <row r="923" spans="1:72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5"/>
        <v/>
      </c>
    </row>
    <row r="924" spans="1:72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5"/>
        <v/>
      </c>
    </row>
    <row r="925" spans="1:72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5"/>
        <v/>
      </c>
    </row>
    <row r="926" spans="1:72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5"/>
        <v/>
      </c>
    </row>
    <row r="927" spans="1:72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5"/>
        <v/>
      </c>
    </row>
    <row r="928" spans="1:72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5"/>
        <v/>
      </c>
    </row>
    <row r="929" spans="1:72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5"/>
        <v/>
      </c>
    </row>
    <row r="930" spans="1:72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5"/>
        <v/>
      </c>
    </row>
    <row r="931" spans="1:72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5"/>
        <v/>
      </c>
    </row>
    <row r="932" spans="1:72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5"/>
        <v/>
      </c>
    </row>
    <row r="933" spans="1:72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5"/>
        <v/>
      </c>
    </row>
    <row r="934" spans="1:72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5"/>
        <v/>
      </c>
    </row>
    <row r="935" spans="1:72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5"/>
        <v/>
      </c>
    </row>
    <row r="936" spans="1:72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5"/>
        <v/>
      </c>
    </row>
    <row r="937" spans="1:72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5"/>
        <v/>
      </c>
    </row>
    <row r="938" spans="1:72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5"/>
        <v/>
      </c>
    </row>
    <row r="939" spans="1:72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5"/>
        <v/>
      </c>
    </row>
    <row r="940" spans="1:72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5"/>
        <v/>
      </c>
    </row>
    <row r="941" spans="1:72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5"/>
        <v/>
      </c>
    </row>
    <row r="942" spans="1:72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5"/>
        <v/>
      </c>
    </row>
    <row r="943" spans="1:72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5"/>
        <v/>
      </c>
    </row>
    <row r="944" spans="1:72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5"/>
        <v/>
      </c>
    </row>
    <row r="945" spans="1:72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5"/>
        <v/>
      </c>
    </row>
    <row r="946" spans="1:72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5"/>
        <v/>
      </c>
    </row>
    <row r="947" spans="1:72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5"/>
        <v/>
      </c>
    </row>
    <row r="948" spans="1:72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5"/>
        <v/>
      </c>
    </row>
    <row r="949" spans="1:72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5"/>
        <v/>
      </c>
    </row>
    <row r="950" spans="1:72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5"/>
        <v/>
      </c>
    </row>
    <row r="951" spans="1:72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5"/>
        <v/>
      </c>
    </row>
    <row r="952" spans="1:72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5"/>
        <v/>
      </c>
    </row>
    <row r="953" spans="1:72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5"/>
        <v/>
      </c>
    </row>
    <row r="954" spans="1:72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5"/>
        <v/>
      </c>
    </row>
    <row r="955" spans="1:72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5"/>
        <v/>
      </c>
    </row>
    <row r="956" spans="1:72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5"/>
        <v/>
      </c>
    </row>
    <row r="957" spans="1:72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5"/>
        <v/>
      </c>
    </row>
    <row r="958" spans="1:72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5"/>
        <v/>
      </c>
    </row>
    <row r="959" spans="1:72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5"/>
        <v/>
      </c>
    </row>
    <row r="960" spans="1:72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5"/>
        <v/>
      </c>
    </row>
    <row r="961" spans="1:72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5"/>
        <v/>
      </c>
    </row>
    <row r="962" spans="1:72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5"/>
        <v/>
      </c>
    </row>
    <row r="963" spans="1:72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5"/>
        <v/>
      </c>
    </row>
    <row r="964" spans="1:72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5"/>
        <v/>
      </c>
    </row>
    <row r="965" spans="1:72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5"/>
        <v/>
      </c>
    </row>
    <row r="966" spans="1:72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5"/>
        <v/>
      </c>
    </row>
    <row r="967" spans="1:72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5"/>
        <v/>
      </c>
    </row>
    <row r="968" spans="1:72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6">IF(BN968="","",SUBSTITUTE(BM968," ","")&amp;SUBSTITUTE(BN968," ",""))</f>
        <v/>
      </c>
    </row>
    <row r="969" spans="1:72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6"/>
        <v/>
      </c>
    </row>
    <row r="970" spans="1:72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6"/>
        <v/>
      </c>
    </row>
    <row r="971" spans="1:72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6"/>
        <v/>
      </c>
    </row>
    <row r="972" spans="1:72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6"/>
        <v/>
      </c>
    </row>
    <row r="973" spans="1:72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6"/>
        <v/>
      </c>
    </row>
    <row r="974" spans="1:72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6"/>
        <v/>
      </c>
    </row>
    <row r="975" spans="1:72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6"/>
        <v/>
      </c>
    </row>
    <row r="976" spans="1:72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6"/>
        <v/>
      </c>
    </row>
    <row r="977" spans="1:72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6"/>
        <v/>
      </c>
    </row>
    <row r="978" spans="1:72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6"/>
        <v/>
      </c>
    </row>
    <row r="979" spans="1:72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6"/>
        <v/>
      </c>
    </row>
    <row r="980" spans="1:72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6"/>
        <v/>
      </c>
    </row>
    <row r="981" spans="1:72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6"/>
        <v/>
      </c>
    </row>
    <row r="982" spans="1:72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6"/>
        <v/>
      </c>
    </row>
    <row r="983" spans="1:72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6"/>
        <v/>
      </c>
    </row>
    <row r="984" spans="1:72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6"/>
        <v/>
      </c>
    </row>
    <row r="985" spans="1:72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6"/>
        <v/>
      </c>
    </row>
    <row r="986" spans="1:72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6"/>
        <v/>
      </c>
    </row>
    <row r="987" spans="1:72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6"/>
        <v/>
      </c>
    </row>
    <row r="988" spans="1:72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6"/>
        <v/>
      </c>
    </row>
    <row r="989" spans="1:72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6"/>
        <v/>
      </c>
    </row>
    <row r="990" spans="1:72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6"/>
        <v/>
      </c>
    </row>
    <row r="991" spans="1:72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6"/>
        <v/>
      </c>
    </row>
    <row r="992" spans="1:72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6"/>
        <v/>
      </c>
    </row>
    <row r="993" spans="1:72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6"/>
        <v/>
      </c>
    </row>
    <row r="994" spans="1:72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6"/>
        <v/>
      </c>
    </row>
    <row r="995" spans="1:72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6"/>
        <v/>
      </c>
    </row>
    <row r="996" spans="1:72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6"/>
        <v/>
      </c>
    </row>
    <row r="997" spans="1:72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6"/>
        <v/>
      </c>
    </row>
    <row r="998" spans="1:72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6"/>
        <v/>
      </c>
    </row>
    <row r="999" spans="1:72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6"/>
        <v/>
      </c>
    </row>
    <row r="1000" spans="1:72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6"/>
        <v/>
      </c>
    </row>
    <row r="1001" spans="1:72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1118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1291</v>
      </c>
      <c r="W1001" s="151" t="s">
        <v>1093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1291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6"/>
        <v/>
      </c>
    </row>
  </sheetData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5 Y40:Z43 Y45:Z47 Y53:Z67 Y69:Z74 Y76:Z76 Y79:Z80 Y83:Z90 Y92:Z92 Y94:Z94 Y98:Z172 Z174:Z178 Y173:Y178 Y179:Z200 Z203:Z206 Y202:Y206 Y207:Z1001">
    <cfRule type="cellIs" dxfId="213" priority="54050" operator="equal">
      <formula>"OPORTUNIDADE"</formula>
    </cfRule>
  </conditionalFormatting>
  <conditionalFormatting sqref="Y40:Z43 Y45:Z47 Y53:Z67 Y69:Z74 Y76:Z76 Y79:Z80 Y83:Z90 Y92:Z92 Y94:Z94 Y98:Z172 Z174:Z178 Y173:Y178 Y179:Z200 Z203:Z206 Y202:Y206 Y207:Z1001">
    <cfRule type="cellIs" dxfId="212" priority="11636" operator="equal">
      <formula>"NÃO"</formula>
    </cfRule>
    <cfRule type="cellIs" dxfId="211" priority="11637" operator="equal">
      <formula>"SIM"</formula>
    </cfRule>
  </conditionalFormatting>
  <conditionalFormatting sqref="AZ6:AZ1001">
    <cfRule type="expression" dxfId="210" priority="54092">
      <formula>#REF!=1</formula>
    </cfRule>
  </conditionalFormatting>
  <conditionalFormatting sqref="BE6:BE1001 AY6:AY1001 U6:U1001">
    <cfRule type="cellIs" dxfId="209" priority="54076" operator="equal">
      <formula>"ERRO"</formula>
    </cfRule>
  </conditionalFormatting>
  <conditionalFormatting sqref="BQ6:BQ1001">
    <cfRule type="cellIs" dxfId="208" priority="54071" operator="equal">
      <formula>"Produção e Intervalo"</formula>
    </cfRule>
    <cfRule type="cellIs" dxfId="207" priority="54072" operator="equal">
      <formula>"Aderente"</formula>
    </cfRule>
    <cfRule type="cellIs" dxfId="206" priority="54073" operator="equal">
      <formula>"Intervalo"</formula>
    </cfRule>
    <cfRule type="cellIs" dxfId="205" priority="54074" operator="equal">
      <formula>"Produção"</formula>
    </cfRule>
    <cfRule type="cellIs" dxfId="204" priority="54075" operator="equal">
      <formula>"ERRO"</formula>
    </cfRule>
  </conditionalFormatting>
  <conditionalFormatting sqref="BR6:BS1001">
    <cfRule type="cellIs" dxfId="203" priority="54053" operator="equal">
      <formula>"*"</formula>
    </cfRule>
    <cfRule type="cellIs" dxfId="202" priority="54054" operator="greaterThanOrEqual">
      <formula>1</formula>
    </cfRule>
    <cfRule type="cellIs" dxfId="201" priority="54055" operator="lessThan">
      <formula>1</formula>
    </cfRule>
  </conditionalFormatting>
  <conditionalFormatting sqref="BK949 BK81 BK83:BK84 BK101 BK67 BK69 BK72:BK73 BJ9:BJ1001">
    <cfRule type="iconSet" priority="60840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:BK948 BK169 BK164 BK148 BK171 BK151">
    <cfRule type="iconSet" priority="60842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0" priority="179" operator="equal">
      <formula>"OPORTUNIDADE"</formula>
    </cfRule>
  </conditionalFormatting>
  <conditionalFormatting sqref="Y6:Z39">
    <cfRule type="cellIs" dxfId="199" priority="177" operator="equal">
      <formula>"NÃO"</formula>
    </cfRule>
    <cfRule type="cellIs" dxfId="198" priority="178" operator="equal">
      <formula>"SIM"</formula>
    </cfRule>
  </conditionalFormatting>
  <conditionalFormatting sqref="BH6:BH8">
    <cfRule type="iconSet" priority="175">
      <iconSet showValue="0">
        <cfvo type="percent" val="0"/>
        <cfvo type="num" val="1"/>
        <cfvo type="num" val="1" gte="0"/>
      </iconSet>
    </cfRule>
    <cfRule type="iconSet" priority="176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174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169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162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155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154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153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197" priority="147" operator="equal">
      <formula>"OPORTUNIDADE"</formula>
    </cfRule>
  </conditionalFormatting>
  <conditionalFormatting sqref="Y44:Z44">
    <cfRule type="cellIs" dxfId="196" priority="145" operator="equal">
      <formula>"NÃO"</formula>
    </cfRule>
    <cfRule type="cellIs" dxfId="195" priority="146" operator="equal">
      <formula>"SIM"</formula>
    </cfRule>
  </conditionalFormatting>
  <conditionalFormatting sqref="Y48:Z52">
    <cfRule type="cellIs" dxfId="194" priority="144" operator="equal">
      <formula>"OPORTUNIDADE"</formula>
    </cfRule>
  </conditionalFormatting>
  <conditionalFormatting sqref="Y48:Z52">
    <cfRule type="cellIs" dxfId="193" priority="142" operator="equal">
      <formula>"NÃO"</formula>
    </cfRule>
    <cfRule type="cellIs" dxfId="192" priority="143" operator="equal">
      <formula>"SIM"</formula>
    </cfRule>
  </conditionalFormatting>
  <conditionalFormatting sqref="Y68:Z68">
    <cfRule type="cellIs" dxfId="191" priority="138" operator="equal">
      <formula>"OPORTUNIDADE"</formula>
    </cfRule>
  </conditionalFormatting>
  <conditionalFormatting sqref="Y68:Z68">
    <cfRule type="cellIs" dxfId="190" priority="136" operator="equal">
      <formula>"NÃO"</formula>
    </cfRule>
    <cfRule type="cellIs" dxfId="189" priority="137" operator="equal">
      <formula>"SIM"</formula>
    </cfRule>
  </conditionalFormatting>
  <conditionalFormatting sqref="Y75:Z75">
    <cfRule type="cellIs" dxfId="188" priority="135" operator="equal">
      <formula>"OPORTUNIDADE"</formula>
    </cfRule>
  </conditionalFormatting>
  <conditionalFormatting sqref="Y75:Z75">
    <cfRule type="cellIs" dxfId="187" priority="133" operator="equal">
      <formula>"NÃO"</formula>
    </cfRule>
    <cfRule type="cellIs" dxfId="186" priority="134" operator="equal">
      <formula>"SIM"</formula>
    </cfRule>
  </conditionalFormatting>
  <conditionalFormatting sqref="Y77:Z78">
    <cfRule type="cellIs" dxfId="185" priority="132" operator="equal">
      <formula>"OPORTUNIDADE"</formula>
    </cfRule>
  </conditionalFormatting>
  <conditionalFormatting sqref="Y77:Z78">
    <cfRule type="cellIs" dxfId="184" priority="130" operator="equal">
      <formula>"NÃO"</formula>
    </cfRule>
    <cfRule type="cellIs" dxfId="183" priority="131" operator="equal">
      <formula>"SIM"</formula>
    </cfRule>
  </conditionalFormatting>
  <conditionalFormatting sqref="Y81:Z81">
    <cfRule type="cellIs" dxfId="182" priority="129" operator="equal">
      <formula>"OPORTUNIDADE"</formula>
    </cfRule>
  </conditionalFormatting>
  <conditionalFormatting sqref="Y81:Z81">
    <cfRule type="cellIs" dxfId="181" priority="127" operator="equal">
      <formula>"NÃO"</formula>
    </cfRule>
    <cfRule type="cellIs" dxfId="180" priority="128" operator="equal">
      <formula>"SIM"</formula>
    </cfRule>
  </conditionalFormatting>
  <conditionalFormatting sqref="Y82:Z82">
    <cfRule type="cellIs" dxfId="179" priority="126" operator="equal">
      <formula>"OPORTUNIDADE"</formula>
    </cfRule>
  </conditionalFormatting>
  <conditionalFormatting sqref="Y82:Z82">
    <cfRule type="cellIs" dxfId="178" priority="124" operator="equal">
      <formula>"NÃO"</formula>
    </cfRule>
    <cfRule type="cellIs" dxfId="177" priority="125" operator="equal">
      <formula>"SIM"</formula>
    </cfRule>
  </conditionalFormatting>
  <conditionalFormatting sqref="Y91:Z91">
    <cfRule type="cellIs" dxfId="176" priority="123" operator="equal">
      <formula>"OPORTUNIDADE"</formula>
    </cfRule>
  </conditionalFormatting>
  <conditionalFormatting sqref="Y91:Z91">
    <cfRule type="cellIs" dxfId="175" priority="121" operator="equal">
      <formula>"NÃO"</formula>
    </cfRule>
    <cfRule type="cellIs" dxfId="174" priority="122" operator="equal">
      <formula>"SIM"</formula>
    </cfRule>
  </conditionalFormatting>
  <conditionalFormatting sqref="Y93:Z93">
    <cfRule type="cellIs" dxfId="173" priority="120" operator="equal">
      <formula>"OPORTUNIDADE"</formula>
    </cfRule>
  </conditionalFormatting>
  <conditionalFormatting sqref="Y93:Z93">
    <cfRule type="cellIs" dxfId="172" priority="118" operator="equal">
      <formula>"NÃO"</formula>
    </cfRule>
    <cfRule type="cellIs" dxfId="171" priority="119" operator="equal">
      <formula>"SIM"</formula>
    </cfRule>
  </conditionalFormatting>
  <conditionalFormatting sqref="Y95:Z95">
    <cfRule type="cellIs" dxfId="170" priority="117" operator="equal">
      <formula>"OPORTUNIDADE"</formula>
    </cfRule>
  </conditionalFormatting>
  <conditionalFormatting sqref="Y95:Z95">
    <cfRule type="cellIs" dxfId="169" priority="115" operator="equal">
      <formula>"NÃO"</formula>
    </cfRule>
    <cfRule type="cellIs" dxfId="168" priority="116" operator="equal">
      <formula>"SIM"</formula>
    </cfRule>
  </conditionalFormatting>
  <conditionalFormatting sqref="Y96:Z97">
    <cfRule type="cellIs" dxfId="167" priority="114" operator="equal">
      <formula>"OPORTUNIDADE"</formula>
    </cfRule>
  </conditionalFormatting>
  <conditionalFormatting sqref="Y96:Z97">
    <cfRule type="cellIs" dxfId="166" priority="112" operator="equal">
      <formula>"NÃO"</formula>
    </cfRule>
    <cfRule type="cellIs" dxfId="165" priority="113" operator="equal">
      <formula>"SIM"</formula>
    </cfRule>
  </conditionalFormatting>
  <conditionalFormatting sqref="BK95:BK9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0943">
      <iconSet showValue="0">
        <cfvo type="percent" val="0"/>
        <cfvo type="num" val="1"/>
        <cfvo type="num" val="1" gte="0"/>
      </iconSet>
    </cfRule>
    <cfRule type="iconSet" priority="60944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0947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001 BP169 BP164 BP171:BP173 BP153 BP150:BP151 BP155:BP158">
    <cfRule type="iconSet" priority="60949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83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65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62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60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64" priority="57" operator="equal">
      <formula>"OPORTUNIDADE"</formula>
    </cfRule>
  </conditionalFormatting>
  <conditionalFormatting sqref="Z173">
    <cfRule type="cellIs" dxfId="163" priority="55" operator="equal">
      <formula>"NÃO"</formula>
    </cfRule>
    <cfRule type="cellIs" dxfId="162" priority="56" operator="equal">
      <formula>"SIM"</formula>
    </cfRule>
  </conditionalFormatting>
  <conditionalFormatting sqref="BP134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37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9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6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61" priority="14" operator="equal">
      <formula>"OPORTUNIDADE"</formula>
    </cfRule>
  </conditionalFormatting>
  <conditionalFormatting sqref="Z201">
    <cfRule type="cellIs" dxfId="160" priority="12" operator="equal">
      <formula>"NÃO"</formula>
    </cfRule>
    <cfRule type="cellIs" dxfId="159" priority="13" operator="equal">
      <formula>"SIM"</formula>
    </cfRule>
  </conditionalFormatting>
  <conditionalFormatting sqref="Z202">
    <cfRule type="cellIs" dxfId="158" priority="11" operator="equal">
      <formula>"OPORTUNIDADE"</formula>
    </cfRule>
  </conditionalFormatting>
  <conditionalFormatting sqref="Z202">
    <cfRule type="cellIs" dxfId="157" priority="9" operator="equal">
      <formula>"NÃO"</formula>
    </cfRule>
    <cfRule type="cellIs" dxfId="156" priority="10" operator="equal">
      <formula>"SIM"</formula>
    </cfRule>
  </conditionalFormatting>
  <conditionalFormatting sqref="BP149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55" priority="3" operator="equal">
      <formula>"OPORTUNIDADE"</formula>
    </cfRule>
  </conditionalFormatting>
  <conditionalFormatting sqref="Y201">
    <cfRule type="cellIs" dxfId="154" priority="1" operator="equal">
      <formula>"NÃO"</formula>
    </cfRule>
    <cfRule type="cellIs" dxfId="153" priority="2" operator="equal">
      <formula>"SIM"</formula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0" t="s">
        <v>1292</v>
      </c>
      <c r="C2" s="220"/>
      <c r="D2" s="220"/>
      <c r="E2" s="220"/>
      <c r="F2" s="220"/>
      <c r="G2" s="220"/>
    </row>
    <row r="3" spans="2:7" ht="15" customHeight="1">
      <c r="B3" s="221"/>
      <c r="C3" s="221"/>
      <c r="D3" s="221"/>
      <c r="E3" s="221"/>
      <c r="F3" s="221"/>
      <c r="G3" s="221"/>
    </row>
    <row r="4" spans="2:7">
      <c r="B4" s="160" t="s">
        <v>1293</v>
      </c>
      <c r="C4" s="160" t="s">
        <v>1294</v>
      </c>
      <c r="D4" s="160" t="s">
        <v>1295</v>
      </c>
      <c r="E4" s="160" t="s">
        <v>1296</v>
      </c>
      <c r="F4" s="160" t="s">
        <v>4</v>
      </c>
      <c r="G4" s="160" t="s">
        <v>1297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1298</v>
      </c>
      <c r="C6" s="161">
        <v>407867</v>
      </c>
      <c r="D6" s="161" t="s">
        <v>1299</v>
      </c>
      <c r="E6" s="161" t="s">
        <v>789</v>
      </c>
      <c r="F6" s="161" t="s">
        <v>1300</v>
      </c>
      <c r="G6" s="162"/>
    </row>
    <row r="7" spans="2:7">
      <c r="B7" s="161" t="s">
        <v>1301</v>
      </c>
      <c r="C7" s="161">
        <v>293644</v>
      </c>
      <c r="D7" s="161" t="s">
        <v>1302</v>
      </c>
      <c r="E7" s="161" t="s">
        <v>789</v>
      </c>
      <c r="F7" s="161" t="s">
        <v>1300</v>
      </c>
      <c r="G7" s="162"/>
    </row>
    <row r="8" spans="2:7">
      <c r="B8" s="161" t="s">
        <v>1303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1304</v>
      </c>
      <c r="C9" s="161">
        <v>256790</v>
      </c>
      <c r="D9" s="161" t="s">
        <v>1305</v>
      </c>
      <c r="E9" s="161" t="s">
        <v>790</v>
      </c>
      <c r="F9" s="161" t="s">
        <v>1306</v>
      </c>
      <c r="G9" s="162">
        <v>46357</v>
      </c>
    </row>
    <row r="10" spans="2:7">
      <c r="B10" s="161" t="s">
        <v>1307</v>
      </c>
      <c r="C10" s="161">
        <v>265193</v>
      </c>
      <c r="D10" s="161" t="s">
        <v>1308</v>
      </c>
      <c r="E10" s="161" t="s">
        <v>791</v>
      </c>
      <c r="F10" s="161" t="s">
        <v>1072</v>
      </c>
      <c r="G10" s="161" t="s">
        <v>1309</v>
      </c>
    </row>
    <row r="11" spans="2:7">
      <c r="B11" s="161" t="s">
        <v>1310</v>
      </c>
      <c r="C11" s="161">
        <v>293716</v>
      </c>
      <c r="D11" s="161" t="s">
        <v>1311</v>
      </c>
      <c r="E11" s="161" t="s">
        <v>791</v>
      </c>
      <c r="F11" s="161" t="s">
        <v>1072</v>
      </c>
      <c r="G11" s="162">
        <v>46204</v>
      </c>
    </row>
    <row r="12" spans="2:7">
      <c r="B12" s="161" t="s">
        <v>1312</v>
      </c>
      <c r="C12" s="161">
        <v>257258</v>
      </c>
      <c r="D12" s="161" t="s">
        <v>1313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1314</v>
      </c>
      <c r="C13" s="161">
        <v>371147</v>
      </c>
      <c r="D13" s="161" t="s">
        <v>1315</v>
      </c>
      <c r="E13" s="161" t="s">
        <v>792</v>
      </c>
      <c r="F13" s="161" t="s">
        <v>128</v>
      </c>
      <c r="G13" s="161" t="s">
        <v>1309</v>
      </c>
    </row>
    <row r="14" spans="2:7">
      <c r="B14" s="161" t="s">
        <v>1316</v>
      </c>
      <c r="C14" s="161">
        <v>259230</v>
      </c>
      <c r="D14" s="161" t="s">
        <v>1317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1318</v>
      </c>
      <c r="C15" s="161">
        <v>370705</v>
      </c>
      <c r="D15" s="161"/>
      <c r="E15" s="161" t="s">
        <v>792</v>
      </c>
      <c r="F15" s="161" t="s">
        <v>128</v>
      </c>
      <c r="G15" s="161" t="s">
        <v>1309</v>
      </c>
    </row>
    <row r="16" spans="2:7">
      <c r="B16" s="161" t="s">
        <v>1319</v>
      </c>
      <c r="C16" s="161">
        <v>258542</v>
      </c>
      <c r="D16" s="161" t="s">
        <v>1320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1321</v>
      </c>
      <c r="C17" s="161">
        <v>257050</v>
      </c>
      <c r="D17" s="161" t="s">
        <v>1322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F11" sqref="F11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2" t="s">
        <v>1323</v>
      </c>
      <c r="C2" s="222"/>
      <c r="D2" s="222"/>
      <c r="E2" s="222"/>
      <c r="F2" s="222"/>
      <c r="G2" s="222"/>
    </row>
    <row r="3" spans="2:7" ht="15" customHeight="1">
      <c r="B3" s="222"/>
      <c r="C3" s="222"/>
      <c r="D3" s="222"/>
      <c r="E3" s="222"/>
      <c r="F3" s="222"/>
      <c r="G3" s="222"/>
    </row>
    <row r="4" spans="2:7" ht="15" customHeight="1">
      <c r="B4" s="163" t="s">
        <v>651</v>
      </c>
      <c r="C4" s="163" t="s">
        <v>1324</v>
      </c>
      <c r="D4" s="163" t="s">
        <v>1325</v>
      </c>
      <c r="E4" s="163" t="s">
        <v>1326</v>
      </c>
      <c r="F4" s="160" t="s">
        <v>1327</v>
      </c>
      <c r="G4" s="163" t="s">
        <v>1328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1329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1330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1329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1331</v>
      </c>
      <c r="G9" s="167" t="s">
        <v>1332</v>
      </c>
    </row>
    <row r="10" spans="2:7">
      <c r="B10" s="167"/>
      <c r="C10" s="167">
        <v>9402</v>
      </c>
      <c r="D10" s="168">
        <v>46070</v>
      </c>
      <c r="E10" s="167">
        <v>7000</v>
      </c>
      <c r="F10" s="169" t="s">
        <v>1329</v>
      </c>
      <c r="G10" s="167"/>
    </row>
    <row r="11" spans="2:7">
      <c r="B11" s="167" t="s">
        <v>1333</v>
      </c>
      <c r="C11" s="167">
        <v>9038</v>
      </c>
      <c r="D11" s="168">
        <v>46085</v>
      </c>
      <c r="E11" s="167">
        <v>10520</v>
      </c>
      <c r="F11" s="169" t="s">
        <v>1334</v>
      </c>
      <c r="G11" s="167"/>
    </row>
    <row r="12" spans="2:7">
      <c r="B12" s="167" t="s">
        <v>709</v>
      </c>
      <c r="C12" s="167" t="s">
        <v>1335</v>
      </c>
      <c r="D12" s="168">
        <v>46066</v>
      </c>
      <c r="E12" s="167">
        <v>9500</v>
      </c>
      <c r="F12" s="169" t="s">
        <v>1336</v>
      </c>
      <c r="G12" s="167"/>
    </row>
    <row r="13" spans="2:7">
      <c r="B13" s="167" t="s">
        <v>709</v>
      </c>
      <c r="C13" s="167" t="s">
        <v>1337</v>
      </c>
      <c r="D13" s="168">
        <v>46066</v>
      </c>
      <c r="E13" s="167">
        <v>10500</v>
      </c>
      <c r="F13" s="169" t="s">
        <v>1336</v>
      </c>
      <c r="G13" s="167"/>
    </row>
    <row r="14" spans="2:7">
      <c r="B14" s="167" t="s">
        <v>709</v>
      </c>
      <c r="C14" s="167" t="s">
        <v>1338</v>
      </c>
      <c r="D14" s="168">
        <v>46066</v>
      </c>
      <c r="E14" s="167">
        <v>9000</v>
      </c>
      <c r="F14" s="169" t="s">
        <v>1336</v>
      </c>
      <c r="G14" s="167"/>
    </row>
    <row r="15" spans="2:7">
      <c r="B15" s="167" t="s">
        <v>806</v>
      </c>
      <c r="C15" s="167">
        <v>9316</v>
      </c>
      <c r="D15" s="167"/>
      <c r="E15" s="167"/>
      <c r="F15" s="167"/>
      <c r="G15" s="167"/>
    </row>
    <row r="16" spans="2:7">
      <c r="B16" s="167" t="s">
        <v>806</v>
      </c>
      <c r="C16" s="167"/>
      <c r="D16" s="167"/>
      <c r="E16" s="167"/>
      <c r="F16" s="167"/>
      <c r="G16" s="167"/>
    </row>
    <row r="17" spans="2:7">
      <c r="B17" s="167" t="s">
        <v>806</v>
      </c>
      <c r="C17" s="167"/>
      <c r="D17" s="167"/>
      <c r="E17" s="167"/>
      <c r="F17" s="167"/>
      <c r="G17" s="167"/>
    </row>
    <row r="18" spans="2:7">
      <c r="B18" s="167" t="s">
        <v>806</v>
      </c>
      <c r="C18" s="167"/>
      <c r="D18" s="167"/>
      <c r="E18" s="167"/>
      <c r="F18" s="167"/>
      <c r="G18" s="167"/>
    </row>
    <row r="19" spans="2:7">
      <c r="B19" s="167" t="s">
        <v>805</v>
      </c>
      <c r="C19" s="167">
        <v>9278</v>
      </c>
      <c r="D19" s="167"/>
      <c r="E19" s="167"/>
      <c r="F19" s="167"/>
      <c r="G19" s="167"/>
    </row>
    <row r="20" spans="2:7">
      <c r="B20" s="167" t="s">
        <v>805</v>
      </c>
      <c r="C20" s="167">
        <v>9244</v>
      </c>
      <c r="D20" s="167"/>
      <c r="E20" s="167"/>
      <c r="F20" s="167"/>
      <c r="G20" s="167"/>
    </row>
    <row r="21" spans="2:7">
      <c r="B21" s="167" t="s">
        <v>808</v>
      </c>
      <c r="C21" s="167">
        <v>9309</v>
      </c>
      <c r="D21" s="167"/>
      <c r="E21" s="167"/>
      <c r="F21" s="167"/>
      <c r="G21" s="167"/>
    </row>
    <row r="22" spans="2:7">
      <c r="B22" s="167" t="s">
        <v>808</v>
      </c>
      <c r="C22" s="167">
        <v>9320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7679</v>
      </c>
      <c r="D24" s="167"/>
      <c r="E24" s="167"/>
      <c r="F24" s="167"/>
      <c r="G24" s="167"/>
    </row>
    <row r="25" spans="2:7">
      <c r="B25" s="167"/>
      <c r="C25" s="167"/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tabSelected="1" workbookViewId="0">
      <selection activeCell="A4" sqref="A4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1339</v>
      </c>
      <c r="C2" s="121" t="s">
        <v>947</v>
      </c>
      <c r="D2" s="76" t="s">
        <v>949</v>
      </c>
      <c r="E2" s="76" t="s">
        <v>1340</v>
      </c>
      <c r="F2" s="99" t="s">
        <v>1341</v>
      </c>
      <c r="G2" s="76" t="s">
        <v>1342</v>
      </c>
      <c r="H2" s="76" t="s">
        <v>1343</v>
      </c>
      <c r="I2" s="76" t="s">
        <v>1344</v>
      </c>
      <c r="J2" s="76" t="s">
        <v>1345</v>
      </c>
      <c r="K2" s="78" t="s">
        <v>1346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ZQBZBV</v>
      </c>
      <c r="F176" s="100" t="str">
        <f>IF(SP_SUL!M179="","*",SP_SUL!M179)</f>
        <v>-</v>
      </c>
      <c r="G176" s="95" t="str">
        <f>IF(SP_SUL!I179="","*",SP_SUL!I179)</f>
        <v>ZRX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*</v>
      </c>
      <c r="C220" s="95" t="str">
        <f>IF(SP_SUL!B223="","*",SP_SUL!B223)</f>
        <v>*</v>
      </c>
      <c r="D220" s="94" t="str">
        <f>IF(SP_SUL!D223="","*",SP_SUL!D223)</f>
        <v>*</v>
      </c>
      <c r="E220" s="94" t="str">
        <f>IF(SP_SUL!H223="","*",SP_SUL!H223)</f>
        <v>*</v>
      </c>
      <c r="F220" s="100" t="str">
        <f>IF(SP_SUL!M223="","*",SP_SUL!M223)</f>
        <v>-</v>
      </c>
      <c r="G220" s="95" t="str">
        <f>IF(SP_SUL!I223="","*",SP_SUL!I223)</f>
        <v>*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*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 t="str">
        <f>IF(SP_SUL!B224="","*",SP_SUL!B224)</f>
        <v>*</v>
      </c>
      <c r="D221" s="94" t="str">
        <f>IF(SP_SUL!D224="","*",SP_SUL!D224)</f>
        <v>*</v>
      </c>
      <c r="E221" s="94" t="str">
        <f>IF(SP_SUL!H224="","*",SP_SUL!H224)</f>
        <v>*</v>
      </c>
      <c r="F221" s="100" t="str">
        <f>IF(SP_SUL!M224="","*",SP_SUL!M224)</f>
        <v>-</v>
      </c>
      <c r="G221" s="95" t="str">
        <f>IF(SP_SUL!I224="","*",SP_SUL!I224)</f>
        <v>*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*</v>
      </c>
      <c r="C223" s="95" t="str">
        <f>IF(SP_SUL!B226="","*",SP_SUL!B226)</f>
        <v>*</v>
      </c>
      <c r="D223" s="94" t="str">
        <f>IF(SP_SUL!D226="","*",SP_SUL!D226)</f>
        <v>*</v>
      </c>
      <c r="E223" s="94" t="str">
        <f>IF(SP_SUL!H226="","*",SP_SUL!H226)</f>
        <v>*</v>
      </c>
      <c r="F223" s="100" t="str">
        <f>IF(SP_SUL!M226="","*",SP_SUL!M226)</f>
        <v>-</v>
      </c>
      <c r="G223" s="95" t="str">
        <f>IF(SP_SUL!I226="","*",SP_SUL!I226)</f>
        <v>*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*</v>
      </c>
      <c r="K223" s="97" t="str">
        <f>IF(SP_SUL!AD226="","*",SP_SUL!AD226)</f>
        <v>*</v>
      </c>
    </row>
    <row r="224" spans="2:11" hidden="1">
      <c r="B224" s="94" t="str">
        <f>IF(SP_SUL!Y227="","*",SP_SUL!Y227)</f>
        <v>*</v>
      </c>
      <c r="C224" s="95" t="str">
        <f>IF(SP_SUL!B227="","*",SP_SUL!B227)</f>
        <v>*</v>
      </c>
      <c r="D224" s="94" t="str">
        <f>IF(SP_SUL!D227="","*",SP_SUL!D227)</f>
        <v>*</v>
      </c>
      <c r="E224" s="94" t="str">
        <f>IF(SP_SUL!H227="","*",SP_SUL!H227)</f>
        <v>*</v>
      </c>
      <c r="F224" s="100" t="str">
        <f>IF(SP_SUL!M227="","*",SP_SUL!M227)</f>
        <v>-</v>
      </c>
      <c r="G224" s="95" t="str">
        <f>IF(SP_SUL!I227="","*",SP_SUL!I227)</f>
        <v>*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*</v>
      </c>
      <c r="K224" s="97" t="str">
        <f>IF(SP_SUL!AD227="","*",SP_SUL!AD227)</f>
        <v>*</v>
      </c>
    </row>
    <row r="225" spans="2:11" hidden="1">
      <c r="B225" s="94" t="str">
        <f>IF(SP_SUL!Y228="","*",SP_SUL!Y228)</f>
        <v>*</v>
      </c>
      <c r="C225" s="95" t="str">
        <f>IF(SP_SUL!B228="","*",SP_SUL!B228)</f>
        <v>*</v>
      </c>
      <c r="D225" s="94" t="str">
        <f>IF(SP_SUL!D228="","*",SP_SUL!D228)</f>
        <v>*</v>
      </c>
      <c r="E225" s="94" t="str">
        <f>IF(SP_SUL!H228="","*",SP_SUL!H228)</f>
        <v>*</v>
      </c>
      <c r="F225" s="100" t="str">
        <f>IF(SP_SUL!M228="","*",SP_SUL!M228)</f>
        <v>-</v>
      </c>
      <c r="G225" s="95" t="str">
        <f>IF(SP_SUL!I228="","*",SP_SUL!I228)</f>
        <v>*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*</v>
      </c>
      <c r="K225" s="97" t="str">
        <f>IF(SP_SUL!AD228="","*",SP_SUL!AD228)</f>
        <v>*</v>
      </c>
    </row>
    <row r="226" spans="2:11" hidden="1">
      <c r="B226" s="94" t="str">
        <f>IF(SP_SUL!Y229="","*",SP_SUL!Y229)</f>
        <v>*</v>
      </c>
      <c r="C226" s="95" t="str">
        <f>IF(SP_SUL!B229="","*",SP_SUL!B229)</f>
        <v>*</v>
      </c>
      <c r="D226" s="94" t="str">
        <f>IF(SP_SUL!D229="","*",SP_SUL!D229)</f>
        <v>*</v>
      </c>
      <c r="E226" s="94" t="str">
        <f>IF(SP_SUL!H229="","*",SP_SUL!H229)</f>
        <v>*</v>
      </c>
      <c r="F226" s="100" t="str">
        <f>IF(SP_SUL!M229="","*",SP_SUL!M229)</f>
        <v>-</v>
      </c>
      <c r="G226" s="95" t="str">
        <f>IF(SP_SUL!I229="","*",SP_SUL!I229)</f>
        <v>*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*</v>
      </c>
      <c r="K226" s="97" t="str">
        <f>IF(SP_SUL!AD229="","*",SP_SUL!AD229)</f>
        <v>*</v>
      </c>
    </row>
    <row r="227" spans="2:11" hidden="1">
      <c r="B227" s="94" t="str">
        <f>IF(SP_SUL!Y230="","*",SP_SUL!Y230)</f>
        <v>*</v>
      </c>
      <c r="C227" s="95" t="str">
        <f>IF(SP_SUL!B230="","*",SP_SUL!B230)</f>
        <v>*</v>
      </c>
      <c r="D227" s="94" t="str">
        <f>IF(SP_SUL!D230="","*",SP_SUL!D230)</f>
        <v>*</v>
      </c>
      <c r="E227" s="94" t="str">
        <f>IF(SP_SUL!H230="","*",SP_SUL!H230)</f>
        <v>*</v>
      </c>
      <c r="F227" s="100" t="str">
        <f>IF(SP_SUL!M230="","*",SP_SUL!M230)</f>
        <v>-</v>
      </c>
      <c r="G227" s="95" t="str">
        <f>IF(SP_SUL!I230="","*",SP_SUL!I230)</f>
        <v>*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*</v>
      </c>
      <c r="K227" s="97" t="str">
        <f>IF(SP_SUL!AD230="","*",SP_SUL!AD230)</f>
        <v>*</v>
      </c>
    </row>
    <row r="228" spans="2:11" hidden="1">
      <c r="B228" s="94" t="str">
        <f>IF(SP_SUL!Y231="","*",SP_SUL!Y231)</f>
        <v>*</v>
      </c>
      <c r="C228" s="95" t="str">
        <f>IF(SP_SUL!B231="","*",SP_SUL!B231)</f>
        <v>*</v>
      </c>
      <c r="D228" s="94" t="str">
        <f>IF(SP_SUL!D231="","*",SP_SUL!D231)</f>
        <v>*</v>
      </c>
      <c r="E228" s="94" t="str">
        <f>IF(SP_SUL!H231="","*",SP_SUL!H231)</f>
        <v>*</v>
      </c>
      <c r="F228" s="100" t="str">
        <f>IF(SP_SUL!M231="","*",SP_SUL!M231)</f>
        <v>-</v>
      </c>
      <c r="G228" s="95" t="str">
        <f>IF(SP_SUL!I231="","*",SP_SUL!I231)</f>
        <v>*</v>
      </c>
      <c r="H228" s="95" t="str">
        <f>IF(SP_SUL!AB231="","*",SP_SUL!AB231)</f>
        <v>*</v>
      </c>
      <c r="I228" s="95" t="str">
        <f>IF(SP_SUL!AC231="","*",SP_SUL!AC231)</f>
        <v>*</v>
      </c>
      <c r="J228" s="96" t="str">
        <f>IF(SP_SUL!AA231="","*",SP_SUL!AA231)</f>
        <v>*</v>
      </c>
      <c r="K228" s="97" t="str">
        <f>IF(SP_SUL!AD231="","*",SP_SUL!AD231)</f>
        <v>*</v>
      </c>
    </row>
    <row r="229" spans="2:11" hidden="1">
      <c r="B229" s="94" t="str">
        <f>IF(SP_SUL!Y232="","*",SP_SUL!Y232)</f>
        <v>*</v>
      </c>
      <c r="C229" s="95" t="str">
        <f>IF(SP_SUL!B232="","*",SP_SUL!B232)</f>
        <v>*</v>
      </c>
      <c r="D229" s="94" t="str">
        <f>IF(SP_SUL!D232="","*",SP_SUL!D232)</f>
        <v>*</v>
      </c>
      <c r="E229" s="94" t="str">
        <f>IF(SP_SUL!H232="","*",SP_SUL!H232)</f>
        <v>*</v>
      </c>
      <c r="F229" s="100" t="str">
        <f>IF(SP_SUL!M232="","*",SP_SUL!M232)</f>
        <v>-</v>
      </c>
      <c r="G229" s="95" t="str">
        <f>IF(SP_SUL!I232="","*",SP_SUL!I232)</f>
        <v>*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*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*</v>
      </c>
      <c r="C231" s="95" t="str">
        <f>IF(SP_SUL!B234="","*",SP_SUL!B234)</f>
        <v>*</v>
      </c>
      <c r="D231" s="94" t="str">
        <f>IF(SP_SUL!D234="","*",SP_SUL!D234)</f>
        <v>*</v>
      </c>
      <c r="E231" s="94" t="str">
        <f>IF(SP_SUL!H234="","*",SP_SUL!H234)</f>
        <v>*</v>
      </c>
      <c r="F231" s="100" t="str">
        <f>IF(SP_SUL!M234="","*",SP_SUL!M234)</f>
        <v>-</v>
      </c>
      <c r="G231" s="95" t="str">
        <f>IF(SP_SUL!I234="","*",SP_SUL!I234)</f>
        <v>*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*</v>
      </c>
      <c r="K231" s="97" t="str">
        <f>IF(SP_SUL!AD234="","*",SP_SUL!AD234)</f>
        <v>*</v>
      </c>
    </row>
    <row r="232" spans="2:11" hidden="1">
      <c r="B232" s="94" t="str">
        <f>IF(SP_SUL!Y235="","*",SP_SUL!Y235)</f>
        <v>*</v>
      </c>
      <c r="C232" s="95" t="str">
        <f>IF(SP_SUL!B235="","*",SP_SUL!B235)</f>
        <v>*</v>
      </c>
      <c r="D232" s="94" t="str">
        <f>IF(SP_SUL!D235="","*",SP_SUL!D235)</f>
        <v>*</v>
      </c>
      <c r="E232" s="94" t="str">
        <f>IF(SP_SUL!H235="","*",SP_SUL!H235)</f>
        <v>*</v>
      </c>
      <c r="F232" s="100" t="str">
        <f>IF(SP_SUL!M235="","*",SP_SUL!M235)</f>
        <v>-</v>
      </c>
      <c r="G232" s="95" t="str">
        <f>IF(SP_SUL!I235="","*",SP_SUL!I235)</f>
        <v>*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*</v>
      </c>
      <c r="K232" s="97" t="str">
        <f>IF(SP_SUL!AD235="","*",SP_SUL!AD235)</f>
        <v>*</v>
      </c>
    </row>
    <row r="233" spans="2:11" hidden="1">
      <c r="B233" s="94" t="str">
        <f>IF(SP_SUL!Y236="","*",SP_SUL!Y236)</f>
        <v>*</v>
      </c>
      <c r="C233" s="95" t="str">
        <f>IF(SP_SUL!B236="","*",SP_SUL!B236)</f>
        <v>*</v>
      </c>
      <c r="D233" s="94" t="str">
        <f>IF(SP_SUL!D236="","*",SP_SUL!D236)</f>
        <v>*</v>
      </c>
      <c r="E233" s="94" t="str">
        <f>IF(SP_SUL!H236="","*",SP_SUL!H236)</f>
        <v>*</v>
      </c>
      <c r="F233" s="100" t="str">
        <f>IF(SP_SUL!M236="","*",SP_SUL!M236)</f>
        <v>-</v>
      </c>
      <c r="G233" s="95" t="str">
        <f>IF(SP_SUL!I236="","*",SP_SUL!I236)</f>
        <v>*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*</v>
      </c>
      <c r="K233" s="97" t="str">
        <f>IF(SP_SUL!AD236="","*",SP_SUL!AD236)</f>
        <v>*</v>
      </c>
    </row>
    <row r="234" spans="2:11" hidden="1">
      <c r="B234" s="94" t="str">
        <f>IF(SP_SUL!Y237="","*",SP_SUL!Y237)</f>
        <v>*</v>
      </c>
      <c r="C234" s="95" t="str">
        <f>IF(SP_SUL!B237="","*",SP_SUL!B237)</f>
        <v>*</v>
      </c>
      <c r="D234" s="94" t="str">
        <f>IF(SP_SUL!D237="","*",SP_SUL!D237)</f>
        <v>*</v>
      </c>
      <c r="E234" s="94" t="str">
        <f>IF(SP_SUL!H237="","*",SP_SUL!H237)</f>
        <v>*</v>
      </c>
      <c r="F234" s="100" t="str">
        <f>IF(SP_SUL!M237="","*",SP_SUL!M237)</f>
        <v>-</v>
      </c>
      <c r="G234" s="95" t="str">
        <f>IF(SP_SUL!I237="","*",SP_SUL!I237)</f>
        <v>*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*</v>
      </c>
      <c r="K234" s="97" t="str">
        <f>IF(SP_SUL!AD237="","*",SP_SUL!AD237)</f>
        <v>*</v>
      </c>
    </row>
    <row r="235" spans="2:11" hidden="1">
      <c r="B235" s="94" t="str">
        <f>IF(SP_SUL!Y238="","*",SP_SUL!Y238)</f>
        <v>*</v>
      </c>
      <c r="C235" s="95" t="str">
        <f>IF(SP_SUL!B238="","*",SP_SUL!B238)</f>
        <v>*</v>
      </c>
      <c r="D235" s="94" t="str">
        <f>IF(SP_SUL!D238="","*",SP_SUL!D238)</f>
        <v>*</v>
      </c>
      <c r="E235" s="94" t="str">
        <f>IF(SP_SUL!H238="","*",SP_SUL!H238)</f>
        <v>*</v>
      </c>
      <c r="F235" s="100" t="str">
        <f>IF(SP_SUL!M238="","*",SP_SUL!M238)</f>
        <v>-</v>
      </c>
      <c r="G235" s="95" t="str">
        <f>IF(SP_SUL!I238="","*",SP_SUL!I238)</f>
        <v>*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*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*</v>
      </c>
      <c r="C237" s="95" t="str">
        <f>IF(SP_SUL!B240="","*",SP_SUL!B240)</f>
        <v>*</v>
      </c>
      <c r="D237" s="94" t="str">
        <f>IF(SP_SUL!D240="","*",SP_SUL!D240)</f>
        <v>*</v>
      </c>
      <c r="E237" s="94" t="str">
        <f>IF(SP_SUL!H240="","*",SP_SUL!H240)</f>
        <v>*</v>
      </c>
      <c r="F237" s="100" t="str">
        <f>IF(SP_SUL!M240="","*",SP_SUL!M240)</f>
        <v>-</v>
      </c>
      <c r="G237" s="95" t="str">
        <f>IF(SP_SUL!I240="","*",SP_SUL!I240)</f>
        <v>*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*</v>
      </c>
      <c r="K237" s="97" t="str">
        <f>IF(SP_SUL!AD240="","*",SP_SUL!AD240)</f>
        <v>*</v>
      </c>
    </row>
    <row r="238" spans="2:11" hidden="1">
      <c r="B238" s="94" t="str">
        <f>IF(SP_SUL!Y241="","*",SP_SUL!Y241)</f>
        <v>*</v>
      </c>
      <c r="C238" s="95" t="str">
        <f>IF(SP_SUL!B241="","*",SP_SUL!B241)</f>
        <v>*</v>
      </c>
      <c r="D238" s="94" t="str">
        <f>IF(SP_SUL!D241="","*",SP_SUL!D241)</f>
        <v>*</v>
      </c>
      <c r="E238" s="94" t="str">
        <f>IF(SP_SUL!H241="","*",SP_SUL!H241)</f>
        <v>*</v>
      </c>
      <c r="F238" s="100" t="str">
        <f>IF(SP_SUL!M241="","*",SP_SUL!M241)</f>
        <v>-</v>
      </c>
      <c r="G238" s="95" t="str">
        <f>IF(SP_SUL!I241="","*",SP_SUL!I241)</f>
        <v>*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*</v>
      </c>
      <c r="K238" s="97" t="str">
        <f>IF(SP_SUL!AD241="","*",SP_SUL!AD241)</f>
        <v>*</v>
      </c>
    </row>
    <row r="239" spans="2:11" hidden="1">
      <c r="B239" s="94" t="str">
        <f>IF(SP_SUL!Y242="","*",SP_SUL!Y242)</f>
        <v>*</v>
      </c>
      <c r="C239" s="95" t="str">
        <f>IF(SP_SUL!B242="","*",SP_SUL!B242)</f>
        <v>*</v>
      </c>
      <c r="D239" s="94" t="str">
        <f>IF(SP_SUL!D242="","*",SP_SUL!D242)</f>
        <v>*</v>
      </c>
      <c r="E239" s="94" t="str">
        <f>IF(SP_SUL!H242="","*",SP_SUL!H242)</f>
        <v>*</v>
      </c>
      <c r="F239" s="100" t="str">
        <f>IF(SP_SUL!M242="","*",SP_SUL!M242)</f>
        <v>-</v>
      </c>
      <c r="G239" s="95" t="str">
        <f>IF(SP_SUL!I242="","*",SP_SUL!I242)</f>
        <v>*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*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*</v>
      </c>
      <c r="C241" s="95" t="str">
        <f>IF(SP_SUL!B244="","*",SP_SUL!B244)</f>
        <v>*</v>
      </c>
      <c r="D241" s="94" t="str">
        <f>IF(SP_SUL!D244="","*",SP_SUL!D244)</f>
        <v>*</v>
      </c>
      <c r="E241" s="94" t="str">
        <f>IF(SP_SUL!H244="","*",SP_SUL!H244)</f>
        <v>*</v>
      </c>
      <c r="F241" s="100" t="str">
        <f>IF(SP_SUL!M244="","*",SP_SUL!M244)</f>
        <v>-</v>
      </c>
      <c r="G241" s="95" t="str">
        <f>IF(SP_SUL!I244="","*",SP_SUL!I244)</f>
        <v>*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*</v>
      </c>
      <c r="C242" s="95" t="str">
        <f>IF(SP_SUL!B245="","*",SP_SUL!B245)</f>
        <v>*</v>
      </c>
      <c r="D242" s="94" t="str">
        <f>IF(SP_SUL!D245="","*",SP_SUL!D245)</f>
        <v>*</v>
      </c>
      <c r="E242" s="94" t="str">
        <f>IF(SP_SUL!H245="","*",SP_SUL!H245)</f>
        <v>*</v>
      </c>
      <c r="F242" s="100" t="str">
        <f>IF(SP_SUL!M245="","*",SP_SUL!M245)</f>
        <v>-</v>
      </c>
      <c r="G242" s="95" t="str">
        <f>IF(SP_SUL!I245="","*",SP_SUL!I245)</f>
        <v>*</v>
      </c>
      <c r="H242" s="95" t="str">
        <f>IF(SP_SUL!AB245="","*",SP_SUL!AB245)</f>
        <v>*</v>
      </c>
      <c r="I242" s="95" t="str">
        <f>IF(SP_SUL!AC245="","*",SP_SUL!AC245)</f>
        <v>*</v>
      </c>
      <c r="J242" s="96" t="str">
        <f>IF(SP_SUL!AA245="","*",SP_SUL!AA245)</f>
        <v>*</v>
      </c>
      <c r="K242" s="97" t="str">
        <f>IF(SP_SUL!AD245="","*",SP_SUL!AD245)</f>
        <v>*</v>
      </c>
    </row>
    <row r="243" spans="2:11" hidden="1">
      <c r="B243" s="94" t="str">
        <f>IF(SP_SUL!Y246="","*",SP_SUL!Y246)</f>
        <v>*</v>
      </c>
      <c r="C243" s="95" t="str">
        <f>IF(SP_SUL!B246="","*",SP_SUL!B246)</f>
        <v>*</v>
      </c>
      <c r="D243" s="94" t="str">
        <f>IF(SP_SUL!D246="","*",SP_SUL!D246)</f>
        <v>*</v>
      </c>
      <c r="E243" s="94" t="str">
        <f>IF(SP_SUL!H246="","*",SP_SUL!H246)</f>
        <v>*</v>
      </c>
      <c r="F243" s="100" t="str">
        <f>IF(SP_SUL!M246="","*",SP_SUL!M246)</f>
        <v>-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*</v>
      </c>
      <c r="C244" s="95" t="str">
        <f>IF(SP_SUL!B247="","*",SP_SUL!B247)</f>
        <v>*</v>
      </c>
      <c r="D244" s="94" t="str">
        <f>IF(SP_SUL!D247="","*",SP_SUL!D247)</f>
        <v>*</v>
      </c>
      <c r="E244" s="94" t="str">
        <f>IF(SP_SUL!H247="","*",SP_SUL!H247)</f>
        <v>*</v>
      </c>
      <c r="F244" s="100" t="str">
        <f>IF(SP_SUL!M247="","*",SP_SUL!M247)</f>
        <v>-</v>
      </c>
      <c r="G244" s="95" t="str">
        <f>IF(SP_SUL!I247="","*",SP_SUL!I247)</f>
        <v>*</v>
      </c>
      <c r="H244" s="95" t="str">
        <f>IF(SP_SUL!AB247="","*",SP_SUL!AB247)</f>
        <v>*</v>
      </c>
      <c r="I244" s="95" t="str">
        <f>IF(SP_SUL!AC247="","*",SP_SUL!AC247)</f>
        <v>*</v>
      </c>
      <c r="J244" s="96" t="str">
        <f>IF(SP_SUL!AA247="","*",SP_SUL!AA247)</f>
        <v>*</v>
      </c>
      <c r="K244" s="97" t="str">
        <f>IF(SP_SUL!AD247="","*",SP_SUL!AD247)</f>
        <v>*</v>
      </c>
    </row>
    <row r="245" spans="2:11" hidden="1">
      <c r="B245" s="94" t="str">
        <f>IF(SP_SUL!Y248="","*",SP_SUL!Y248)</f>
        <v>*</v>
      </c>
      <c r="C245" s="95" t="str">
        <f>IF(SP_SUL!B248="","*",SP_SUL!B248)</f>
        <v>*</v>
      </c>
      <c r="D245" s="94" t="str">
        <f>IF(SP_SUL!D248="","*",SP_SUL!D248)</f>
        <v>*</v>
      </c>
      <c r="E245" s="94" t="str">
        <f>IF(SP_SUL!H248="","*",SP_SUL!H248)</f>
        <v>*</v>
      </c>
      <c r="F245" s="100" t="str">
        <f>IF(SP_SUL!M248="","*",SP_SUL!M248)</f>
        <v>-</v>
      </c>
      <c r="G245" s="95" t="str">
        <f>IF(SP_SUL!I248="","*",SP_SUL!I248)</f>
        <v>*</v>
      </c>
      <c r="H245" s="95" t="str">
        <f>IF(SP_SUL!AB248="","*",SP_SUL!AB248)</f>
        <v>*</v>
      </c>
      <c r="I245" s="95" t="str">
        <f>IF(SP_SUL!AC248="","*",SP_SUL!AC248)</f>
        <v>*</v>
      </c>
      <c r="J245" s="96" t="str">
        <f>IF(SP_SUL!AA248="","*",SP_SUL!AA248)</f>
        <v>*</v>
      </c>
      <c r="K245" s="97" t="str">
        <f>IF(SP_SUL!AD248="","*",SP_SUL!AD248)</f>
        <v>*</v>
      </c>
    </row>
    <row r="246" spans="2:11" hidden="1">
      <c r="B246" s="94" t="str">
        <f>IF(SP_SUL!Y249="","*",SP_SUL!Y249)</f>
        <v>*</v>
      </c>
      <c r="C246" s="95" t="str">
        <f>IF(SP_SUL!B249="","*",SP_SUL!B249)</f>
        <v>*</v>
      </c>
      <c r="D246" s="94" t="str">
        <f>IF(SP_SUL!D249="","*",SP_SUL!D249)</f>
        <v>*</v>
      </c>
      <c r="E246" s="94" t="str">
        <f>IF(SP_SUL!H249="","*",SP_SUL!H249)</f>
        <v>*</v>
      </c>
      <c r="F246" s="100" t="str">
        <f>IF(SP_SUL!M249="","*",SP_SUL!M249)</f>
        <v>-</v>
      </c>
      <c r="G246" s="95" t="str">
        <f>IF(SP_SUL!I249="","*",SP_SUL!I249)</f>
        <v>*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*</v>
      </c>
      <c r="C247" s="95" t="str">
        <f>IF(SP_SUL!B250="","*",SP_SUL!B250)</f>
        <v>*</v>
      </c>
      <c r="D247" s="94" t="str">
        <f>IF(SP_SUL!D250="","*",SP_SUL!D250)</f>
        <v>*</v>
      </c>
      <c r="E247" s="94" t="str">
        <f>IF(SP_SUL!H250="","*",SP_SUL!H250)</f>
        <v>*</v>
      </c>
      <c r="F247" s="100" t="str">
        <f>IF(SP_SUL!M250="","*",SP_SUL!M250)</f>
        <v>-</v>
      </c>
      <c r="G247" s="95" t="str">
        <f>IF(SP_SUL!I250="","*",SP_SUL!I250)</f>
        <v>*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*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 t="str">
        <f>IF(SP_SUL!B253="","*",SP_SUL!B253)</f>
        <v>*</v>
      </c>
      <c r="D250" s="94" t="str">
        <f>IF(SP_SUL!D253="","*",SP_SUL!D253)</f>
        <v>*</v>
      </c>
      <c r="E250" s="94" t="str">
        <f>IF(SP_SUL!H253="","*",SP_SUL!H253)</f>
        <v>*</v>
      </c>
      <c r="F250" s="100" t="str">
        <f>IF(SP_SUL!M253="","*",SP_SUL!M253)</f>
        <v>-</v>
      </c>
      <c r="G250" s="95" t="str">
        <f>IF(SP_SUL!I253="","*",SP_SUL!I253)</f>
        <v>*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 t="str">
        <f>IF(SP_SUL!B254="","*",SP_SUL!B254)</f>
        <v>*</v>
      </c>
      <c r="D251" s="94" t="str">
        <f>IF(SP_SUL!D254="","*",SP_SUL!D254)</f>
        <v>*</v>
      </c>
      <c r="E251" s="94" t="str">
        <f>IF(SP_SUL!H254="","*",SP_SUL!H254)</f>
        <v>*</v>
      </c>
      <c r="F251" s="100" t="str">
        <f>IF(SP_SUL!M254="","*",SP_SUL!M254)</f>
        <v>-</v>
      </c>
      <c r="G251" s="95" t="str">
        <f>IF(SP_SUL!I254="","*",SP_SUL!I254)</f>
        <v>*</v>
      </c>
      <c r="H251" s="95" t="str">
        <f>IF(SP_SUL!AB254="","*",SP_SUL!AB254)</f>
        <v>*</v>
      </c>
      <c r="I251" s="95" t="str">
        <f>IF(SP_SUL!AC254="","*",SP_SUL!AC254)</f>
        <v>*</v>
      </c>
      <c r="J251" s="96" t="str">
        <f>IF(SP_SUL!AA254="","*",SP_SUL!AA254)</f>
        <v>*</v>
      </c>
      <c r="K251" s="97" t="str">
        <f>IF(SP_SUL!AD254="","*",SP_SUL!AD254)</f>
        <v>*</v>
      </c>
    </row>
    <row r="252" spans="2:11" hidden="1">
      <c r="B252" s="94" t="str">
        <f>IF(SP_SUL!Y255="","*",SP_SUL!Y255)</f>
        <v>*</v>
      </c>
      <c r="C252" s="95" t="str">
        <f>IF(SP_SUL!B255="","*",SP_SUL!B255)</f>
        <v>*</v>
      </c>
      <c r="D252" s="94" t="str">
        <f>IF(SP_SUL!D255="","*",SP_SUL!D255)</f>
        <v>*</v>
      </c>
      <c r="E252" s="94" t="str">
        <f>IF(SP_SUL!H255="","*",SP_SUL!H255)</f>
        <v>*</v>
      </c>
      <c r="F252" s="100" t="str">
        <f>IF(SP_SUL!M255="","*",SP_SUL!M255)</f>
        <v>-</v>
      </c>
      <c r="G252" s="95" t="str">
        <f>IF(SP_SUL!I255="","*",SP_SUL!I255)</f>
        <v>*</v>
      </c>
      <c r="H252" s="95" t="str">
        <f>IF(SP_SUL!AB255="","*",SP_SUL!AB255)</f>
        <v>*</v>
      </c>
      <c r="I252" s="95" t="str">
        <f>IF(SP_SUL!AC255="","*",SP_SUL!AC255)</f>
        <v>*</v>
      </c>
      <c r="J252" s="96" t="str">
        <f>IF(SP_SUL!AA255="","*",SP_SUL!AA255)</f>
        <v>*</v>
      </c>
      <c r="K252" s="97" t="str">
        <f>IF(SP_SUL!AD255="","*",SP_SUL!AD255)</f>
        <v>*</v>
      </c>
    </row>
    <row r="253" spans="2:11" hidden="1">
      <c r="B253" s="94" t="str">
        <f>IF(SP_SUL!Y256="","*",SP_SUL!Y256)</f>
        <v>*</v>
      </c>
      <c r="C253" s="95" t="str">
        <f>IF(SP_SUL!B256="","*",SP_SUL!B256)</f>
        <v>*</v>
      </c>
      <c r="D253" s="94" t="str">
        <f>IF(SP_SUL!D256="","*",SP_SUL!D256)</f>
        <v>*</v>
      </c>
      <c r="E253" s="94" t="str">
        <f>IF(SP_SUL!H256="","*",SP_SUL!H256)</f>
        <v>*</v>
      </c>
      <c r="F253" s="100" t="str">
        <f>IF(SP_SUL!M256="","*",SP_SUL!M256)</f>
        <v>-</v>
      </c>
      <c r="G253" s="95" t="str">
        <f>IF(SP_SUL!I256="","*",SP_SUL!I256)</f>
        <v>*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*</v>
      </c>
      <c r="C256" s="95" t="str">
        <f>IF(SP_SUL!B259="","*",SP_SUL!B259)</f>
        <v>*</v>
      </c>
      <c r="D256" s="94" t="str">
        <f>IF(SP_SUL!D259="","*",SP_SUL!D259)</f>
        <v>*</v>
      </c>
      <c r="E256" s="94" t="str">
        <f>IF(SP_SUL!H259="","*",SP_SUL!H259)</f>
        <v>*</v>
      </c>
      <c r="F256" s="100" t="str">
        <f>IF(SP_SUL!M259="","*",SP_SUL!M259)</f>
        <v>-</v>
      </c>
      <c r="G256" s="95" t="str">
        <f>IF(SP_SUL!I259="","*",SP_SUL!I259)</f>
        <v>*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*</v>
      </c>
      <c r="K256" s="97" t="str">
        <f>IF(SP_SUL!AD259="","*",SP_SUL!AD259)</f>
        <v>*</v>
      </c>
    </row>
    <row r="257" spans="2:11" hidden="1">
      <c r="B257" s="94" t="str">
        <f>IF(SP_SUL!Y261="","*",SP_SUL!Y261)</f>
        <v>*</v>
      </c>
      <c r="C257" s="95" t="str">
        <f>IF(SP_SUL!B261="","*",SP_SUL!B261)</f>
        <v>*</v>
      </c>
      <c r="D257" s="94" t="str">
        <f>IF(SP_SUL!D261="","*",SP_SUL!D261)</f>
        <v>*</v>
      </c>
      <c r="E257" s="94" t="str">
        <f>IF(SP_SUL!H261="","*",SP_SUL!H261)</f>
        <v>*</v>
      </c>
      <c r="F257" s="100" t="str">
        <f>IF(SP_SUL!M261="","*",SP_SUL!M261)</f>
        <v>-</v>
      </c>
      <c r="G257" s="95" t="str">
        <f>IF(SP_SUL!I261="","*",SP_SUL!I261)</f>
        <v>*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*</v>
      </c>
      <c r="C258" s="95" t="str">
        <f>IF(SP_SUL!B262="","*",SP_SUL!B262)</f>
        <v>*</v>
      </c>
      <c r="D258" s="94" t="str">
        <f>IF(SP_SUL!D262="","*",SP_SUL!D262)</f>
        <v>*</v>
      </c>
      <c r="E258" s="94" t="str">
        <f>IF(SP_SUL!H262="","*",SP_SUL!H262)</f>
        <v>*</v>
      </c>
      <c r="F258" s="100" t="str">
        <f>IF(SP_SUL!M262="","*",SP_SUL!M262)</f>
        <v>-</v>
      </c>
      <c r="G258" s="95" t="str">
        <f>IF(SP_SUL!I262="","*",SP_SUL!I262)</f>
        <v>*</v>
      </c>
      <c r="H258" s="95" t="str">
        <f>IF(SP_SUL!AB262="","*",SP_SUL!AB262)</f>
        <v>*</v>
      </c>
      <c r="I258" s="95" t="str">
        <f>IF(SP_SUL!AC262="","*",SP_SUL!AC262)</f>
        <v>*</v>
      </c>
      <c r="J258" s="96" t="str">
        <f>IF(SP_SUL!AA262="","*",SP_SUL!AA262)</f>
        <v>*</v>
      </c>
      <c r="K258" s="97" t="str">
        <f>IF(SP_SUL!AD262="","*",SP_SUL!AD262)</f>
        <v>*</v>
      </c>
    </row>
    <row r="259" spans="2:11" hidden="1">
      <c r="B259" s="94" t="str">
        <f>IF(SP_SUL!Y263="","*",SP_SUL!Y263)</f>
        <v>*</v>
      </c>
      <c r="C259" s="95" t="str">
        <f>IF(SP_SUL!B263="","*",SP_SUL!B263)</f>
        <v>*</v>
      </c>
      <c r="D259" s="94" t="str">
        <f>IF(SP_SUL!D263="","*",SP_SUL!D263)</f>
        <v>*</v>
      </c>
      <c r="E259" s="94" t="str">
        <f>IF(SP_SUL!H263="","*",SP_SUL!H263)</f>
        <v>*</v>
      </c>
      <c r="F259" s="100" t="str">
        <f>IF(SP_SUL!M263="","*",SP_SUL!M263)</f>
        <v>-</v>
      </c>
      <c r="G259" s="95" t="str">
        <f>IF(SP_SUL!I263="","*",SP_SUL!I263)</f>
        <v>*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*</v>
      </c>
      <c r="K259" s="97" t="str">
        <f>IF(SP_SUL!AD263="","*",SP_SUL!AD263)</f>
        <v>*</v>
      </c>
    </row>
    <row r="260" spans="2:11" hidden="1">
      <c r="B260" s="94" t="str">
        <f>IF(SP_SUL!Y264="","*",SP_SUL!Y264)</f>
        <v>*</v>
      </c>
      <c r="C260" s="95" t="str">
        <f>IF(SP_SUL!B264="","*",SP_SUL!B264)</f>
        <v>*</v>
      </c>
      <c r="D260" s="94" t="str">
        <f>IF(SP_SUL!D264="","*",SP_SUL!D264)</f>
        <v>*</v>
      </c>
      <c r="E260" s="94" t="str">
        <f>IF(SP_SUL!H264="","*",SP_SUL!H264)</f>
        <v>*</v>
      </c>
      <c r="F260" s="100" t="str">
        <f>IF(SP_SUL!M264="","*",SP_SUL!M264)</f>
        <v>-</v>
      </c>
      <c r="G260" s="95" t="str">
        <f>IF(SP_SUL!I264="","*",SP_SUL!I264)</f>
        <v>*</v>
      </c>
      <c r="H260" s="95" t="str">
        <f>IF(SP_SUL!AB264="","*",SP_SUL!AB264)</f>
        <v>*</v>
      </c>
      <c r="I260" s="95" t="str">
        <f>IF(SP_SUL!AC264="","*",SP_SUL!AC264)</f>
        <v>*</v>
      </c>
      <c r="J260" s="96" t="str">
        <f>IF(SP_SUL!AA264="","*",SP_SUL!AA264)</f>
        <v>*</v>
      </c>
      <c r="K260" s="97" t="str">
        <f>IF(SP_SUL!AD264="","*",SP_SUL!AD264)</f>
        <v>*</v>
      </c>
    </row>
    <row r="261" spans="2:11" hidden="1">
      <c r="B261" s="94" t="str">
        <f>IF(SP_SUL!Y265="","*",SP_SUL!Y265)</f>
        <v>*</v>
      </c>
      <c r="C261" s="95" t="str">
        <f>IF(SP_SUL!B265="","*",SP_SUL!B265)</f>
        <v>*</v>
      </c>
      <c r="D261" s="94" t="str">
        <f>IF(SP_SUL!D265="","*",SP_SUL!D265)</f>
        <v>*</v>
      </c>
      <c r="E261" s="94" t="str">
        <f>IF(SP_SUL!H265="","*",SP_SUL!H265)</f>
        <v>*</v>
      </c>
      <c r="F261" s="100" t="str">
        <f>IF(SP_SUL!M265="","*",SP_SUL!M265)</f>
        <v>-</v>
      </c>
      <c r="G261" s="95" t="str">
        <f>IF(SP_SUL!I265="","*",SP_SUL!I265)</f>
        <v>*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*</v>
      </c>
      <c r="C263" s="95" t="str">
        <f>IF(SP_SUL!B267="","*",SP_SUL!B267)</f>
        <v>*</v>
      </c>
      <c r="D263" s="94" t="str">
        <f>IF(SP_SUL!D267="","*",SP_SUL!D267)</f>
        <v>*</v>
      </c>
      <c r="E263" s="94" t="str">
        <f>IF(SP_SUL!H267="","*",SP_SUL!H267)</f>
        <v>*</v>
      </c>
      <c r="F263" s="100" t="str">
        <f>IF(SP_SUL!M267="","*",SP_SUL!M267)</f>
        <v>-</v>
      </c>
      <c r="G263" s="95" t="str">
        <f>IF(SP_SUL!I267="","*",SP_SUL!I267)</f>
        <v>*</v>
      </c>
      <c r="H263" s="95" t="str">
        <f>IF(SP_SUL!AB267="","*",SP_SUL!AB267)</f>
        <v>*</v>
      </c>
      <c r="I263" s="95" t="str">
        <f>IF(SP_SUL!AC267="","*",SP_SUL!AC267)</f>
        <v>*</v>
      </c>
      <c r="J263" s="96" t="str">
        <f>IF(SP_SUL!AA267="","*",SP_SUL!AA267)</f>
        <v>*</v>
      </c>
      <c r="K263" s="97" t="str">
        <f>IF(SP_SUL!AD267="","*",SP_SUL!AD267)</f>
        <v>*</v>
      </c>
    </row>
    <row r="264" spans="2:11" hidden="1">
      <c r="B264" s="94" t="str">
        <f>IF(SP_SUL!Y268="","*",SP_SUL!Y268)</f>
        <v>*</v>
      </c>
      <c r="C264" s="95" t="str">
        <f>IF(SP_SUL!B268="","*",SP_SUL!B268)</f>
        <v>*</v>
      </c>
      <c r="D264" s="94" t="str">
        <f>IF(SP_SUL!D268="","*",SP_SUL!D268)</f>
        <v>*</v>
      </c>
      <c r="E264" s="94" t="str">
        <f>IF(SP_SUL!H268="","*",SP_SUL!H268)</f>
        <v>*</v>
      </c>
      <c r="F264" s="100" t="str">
        <f>IF(SP_SUL!M268="","*",SP_SUL!M268)</f>
        <v>-</v>
      </c>
      <c r="G264" s="95" t="str">
        <f>IF(SP_SUL!I268="","*",SP_SUL!I268)</f>
        <v>*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*</v>
      </c>
      <c r="K264" s="97" t="str">
        <f>IF(SP_SUL!AD268="","*",SP_SUL!AD268)</f>
        <v>*</v>
      </c>
    </row>
    <row r="265" spans="2:11" hidden="1">
      <c r="B265" s="94" t="str">
        <f>IF(SP_SUL!Y269="","*",SP_SUL!Y269)</f>
        <v>*</v>
      </c>
      <c r="C265" s="95" t="str">
        <f>IF(SP_SUL!B269="","*",SP_SUL!B269)</f>
        <v>*</v>
      </c>
      <c r="D265" s="94" t="str">
        <f>IF(SP_SUL!D269="","*",SP_SUL!D269)</f>
        <v>*</v>
      </c>
      <c r="E265" s="94" t="str">
        <f>IF(SP_SUL!H269="","*",SP_SUL!H269)</f>
        <v>*</v>
      </c>
      <c r="F265" s="100" t="str">
        <f>IF(SP_SUL!M269="","*",SP_SUL!M269)</f>
        <v>-</v>
      </c>
      <c r="G265" s="95" t="str">
        <f>IF(SP_SUL!I269="","*",SP_SUL!I269)</f>
        <v>*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*</v>
      </c>
      <c r="K265" s="97" t="str">
        <f>IF(SP_SUL!AD269="","*",SP_SUL!AD269)</f>
        <v>*</v>
      </c>
    </row>
    <row r="266" spans="2:11" hidden="1">
      <c r="B266" s="94" t="str">
        <f>IF(SP_SUL!Y270="","*",SP_SUL!Y270)</f>
        <v>*</v>
      </c>
      <c r="C266" s="95" t="str">
        <f>IF(SP_SUL!B270="","*",SP_SUL!B270)</f>
        <v>*</v>
      </c>
      <c r="D266" s="94" t="str">
        <f>IF(SP_SUL!D270="","*",SP_SUL!D270)</f>
        <v>*</v>
      </c>
      <c r="E266" s="94" t="str">
        <f>IF(SP_SUL!H270="","*",SP_SUL!H270)</f>
        <v>*</v>
      </c>
      <c r="F266" s="100" t="str">
        <f>IF(SP_SUL!M270="","*",SP_SUL!M270)</f>
        <v>-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*</v>
      </c>
      <c r="K266" s="97" t="str">
        <f>IF(SP_SUL!AD270="","*",SP_SUL!AD270)</f>
        <v>*</v>
      </c>
    </row>
    <row r="267" spans="2:11" hidden="1">
      <c r="B267" s="94" t="str">
        <f>IF(SP_SUL!Y271="","*",SP_SUL!Y271)</f>
        <v>*</v>
      </c>
      <c r="C267" s="95" t="str">
        <f>IF(SP_SUL!B271="","*",SP_SUL!B271)</f>
        <v>*</v>
      </c>
      <c r="D267" s="94" t="str">
        <f>IF(SP_SUL!D271="","*",SP_SUL!D271)</f>
        <v>*</v>
      </c>
      <c r="E267" s="94" t="str">
        <f>IF(SP_SUL!H271="","*",SP_SUL!H271)</f>
        <v>*</v>
      </c>
      <c r="F267" s="100" t="str">
        <f>IF(SP_SUL!M271="","*",SP_SUL!M271)</f>
        <v>-</v>
      </c>
      <c r="G267" s="95" t="str">
        <f>IF(SP_SUL!I271="","*",SP_SUL!I271)</f>
        <v>*</v>
      </c>
      <c r="H267" s="95" t="str">
        <f>IF(SP_SUL!AB271="","*",SP_SUL!AB271)</f>
        <v>*</v>
      </c>
      <c r="I267" s="95" t="str">
        <f>IF(SP_SUL!AC271="","*",SP_SUL!AC271)</f>
        <v>*</v>
      </c>
      <c r="J267" s="96" t="str">
        <f>IF(SP_SUL!AA271="","*",SP_SUL!AA271)</f>
        <v>*</v>
      </c>
      <c r="K267" s="97" t="str">
        <f>IF(SP_SUL!AD271="","*",SP_SUL!AD271)</f>
        <v>*</v>
      </c>
    </row>
    <row r="268" spans="2:11" hidden="1">
      <c r="B268" s="94" t="str">
        <f>IF(SP_SUL!Y272="","*",SP_SUL!Y272)</f>
        <v>*</v>
      </c>
      <c r="C268" s="95" t="str">
        <f>IF(SP_SUL!B272="","*",SP_SUL!B272)</f>
        <v>*</v>
      </c>
      <c r="D268" s="94" t="str">
        <f>IF(SP_SUL!D272="","*",SP_SUL!D272)</f>
        <v>*</v>
      </c>
      <c r="E268" s="94" t="str">
        <f>IF(SP_SUL!H272="","*",SP_SUL!H272)</f>
        <v>*</v>
      </c>
      <c r="F268" s="100" t="str">
        <f>IF(SP_SUL!M272="","*",SP_SUL!M272)</f>
        <v>-</v>
      </c>
      <c r="G268" s="95" t="str">
        <f>IF(SP_SUL!I272="","*",SP_SUL!I272)</f>
        <v>*</v>
      </c>
      <c r="H268" s="95" t="str">
        <f>IF(SP_SUL!AB272="","*",SP_SUL!AB272)</f>
        <v>*</v>
      </c>
      <c r="I268" s="95" t="str">
        <f>IF(SP_SUL!AC272="","*",SP_SUL!AC272)</f>
        <v>*</v>
      </c>
      <c r="J268" s="96" t="str">
        <f>IF(SP_SUL!AA272="","*",SP_SUL!AA272)</f>
        <v>*</v>
      </c>
      <c r="K268" s="97" t="str">
        <f>IF(SP_SUL!AD272="","*",SP_SUL!AD272)</f>
        <v>*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*</v>
      </c>
      <c r="C270" s="95" t="str">
        <f>IF(SP_SUL!B274="","*",SP_SUL!B274)</f>
        <v>*</v>
      </c>
      <c r="D270" s="94" t="str">
        <f>IF(SP_SUL!D274="","*",SP_SUL!D274)</f>
        <v>*</v>
      </c>
      <c r="E270" s="94" t="str">
        <f>IF(SP_SUL!H274="","*",SP_SUL!H274)</f>
        <v>*</v>
      </c>
      <c r="F270" s="100" t="str">
        <f>IF(SP_SUL!M274="","*",SP_SUL!M274)</f>
        <v>-</v>
      </c>
      <c r="G270" s="95" t="str">
        <f>IF(SP_SUL!I274="","*",SP_SUL!I274)</f>
        <v>*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*</v>
      </c>
      <c r="C271" s="95" t="str">
        <f>IF(SP_SUL!B275="","*",SP_SUL!B275)</f>
        <v>*</v>
      </c>
      <c r="D271" s="94" t="str">
        <f>IF(SP_SUL!D275="","*",SP_SUL!D275)</f>
        <v>*</v>
      </c>
      <c r="E271" s="94" t="str">
        <f>IF(SP_SUL!H275="","*",SP_SUL!H275)</f>
        <v>*</v>
      </c>
      <c r="F271" s="100" t="str">
        <f>IF(SP_SUL!M275="","*",SP_SUL!M275)</f>
        <v>-</v>
      </c>
      <c r="G271" s="95" t="str">
        <f>IF(SP_SUL!I275="","*",SP_SUL!I275)</f>
        <v>*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*</v>
      </c>
      <c r="I272" s="95" t="str">
        <f>IF(SP_SUL!AC276="","*",SP_SUL!AC276)</f>
        <v>*</v>
      </c>
      <c r="J272" s="96" t="str">
        <f>IF(SP_SUL!AA276="","*",SP_SUL!AA276)</f>
        <v>*</v>
      </c>
      <c r="K272" s="97" t="str">
        <f>IF(SP_SUL!AD276="","*",SP_SUL!AD276)</f>
        <v>*</v>
      </c>
    </row>
    <row r="273" spans="2:11" hidden="1">
      <c r="B273" s="94" t="str">
        <f>IF(SP_SUL!Y277="","*",SP_SUL!Y277)</f>
        <v>*</v>
      </c>
      <c r="C273" s="95" t="str">
        <f>IF(SP_SUL!B277="","*",SP_SUL!B277)</f>
        <v>*</v>
      </c>
      <c r="D273" s="94" t="str">
        <f>IF(SP_SUL!D277="","*",SP_SUL!D277)</f>
        <v>*</v>
      </c>
      <c r="E273" s="94" t="str">
        <f>IF(SP_SUL!H277="","*",SP_SUL!H277)</f>
        <v>*</v>
      </c>
      <c r="F273" s="100" t="str">
        <f>IF(SP_SUL!M277="","*",SP_SUL!M277)</f>
        <v>-</v>
      </c>
      <c r="G273" s="95" t="str">
        <f>IF(SP_SUL!I277="","*",SP_SUL!I277)</f>
        <v>*</v>
      </c>
      <c r="H273" s="95" t="str">
        <f>IF(SP_SUL!AB277="","*",SP_SUL!AB277)</f>
        <v>*</v>
      </c>
      <c r="I273" s="95" t="str">
        <f>IF(SP_SUL!AC277="","*",SP_SUL!AC277)</f>
        <v>*</v>
      </c>
      <c r="J273" s="96" t="str">
        <f>IF(SP_SUL!AA277="","*",SP_SUL!AA277)</f>
        <v>*</v>
      </c>
      <c r="K273" s="97" t="str">
        <f>IF(SP_SUL!AD277="","*",SP_SUL!AD277)</f>
        <v>*</v>
      </c>
    </row>
    <row r="274" spans="2:11" hidden="1">
      <c r="B274" s="94" t="str">
        <f>IF(SP_SUL!Y278="","*",SP_SUL!Y278)</f>
        <v>*</v>
      </c>
      <c r="C274" s="95" t="str">
        <f>IF(SP_SUL!B278="","*",SP_SUL!B278)</f>
        <v>*</v>
      </c>
      <c r="D274" s="94" t="str">
        <f>IF(SP_SUL!D278="","*",SP_SUL!D278)</f>
        <v>*</v>
      </c>
      <c r="E274" s="94" t="str">
        <f>IF(SP_SUL!H278="","*",SP_SUL!H278)</f>
        <v>*</v>
      </c>
      <c r="F274" s="100" t="str">
        <f>IF(SP_SUL!M278="","*",SP_SUL!M278)</f>
        <v>-</v>
      </c>
      <c r="G274" s="95" t="str">
        <f>IF(SP_SUL!I278="","*",SP_SUL!I278)</f>
        <v>*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*</v>
      </c>
      <c r="K274" s="97" t="str">
        <f>IF(SP_SUL!AD278="","*",SP_SUL!AD278)</f>
        <v>*</v>
      </c>
    </row>
    <row r="275" spans="2:11" hidden="1">
      <c r="B275" s="94" t="str">
        <f>IF(SP_SUL!Y279="","*",SP_SUL!Y279)</f>
        <v>*</v>
      </c>
      <c r="C275" s="95" t="str">
        <f>IF(SP_SUL!B279="","*",SP_SUL!B279)</f>
        <v>*</v>
      </c>
      <c r="D275" s="94" t="str">
        <f>IF(SP_SUL!D279="","*",SP_SUL!D279)</f>
        <v>*</v>
      </c>
      <c r="E275" s="94" t="str">
        <f>IF(SP_SUL!H279="","*",SP_SUL!H279)</f>
        <v>*</v>
      </c>
      <c r="F275" s="100" t="str">
        <f>IF(SP_SUL!M279="","*",SP_SUL!M279)</f>
        <v>-</v>
      </c>
      <c r="G275" s="95" t="str">
        <f>IF(SP_SUL!I279="","*",SP_SUL!I279)</f>
        <v>*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*</v>
      </c>
      <c r="K275" s="97" t="str">
        <f>IF(SP_SUL!AD279="","*",SP_SUL!AD279)</f>
        <v>*</v>
      </c>
    </row>
    <row r="276" spans="2:11" hidden="1">
      <c r="B276" s="94" t="str">
        <f>IF(SP_SUL!Y280="","*",SP_SUL!Y280)</f>
        <v>*</v>
      </c>
      <c r="C276" s="95" t="str">
        <f>IF(SP_SUL!B280="","*",SP_SUL!B280)</f>
        <v>*</v>
      </c>
      <c r="D276" s="94" t="str">
        <f>IF(SP_SUL!D280="","*",SP_SUL!D280)</f>
        <v>*</v>
      </c>
      <c r="E276" s="94" t="str">
        <f>IF(SP_SUL!H280="","*",SP_SUL!H280)</f>
        <v>*</v>
      </c>
      <c r="F276" s="100" t="str">
        <f>IF(SP_SUL!M280="","*",SP_SUL!M280)</f>
        <v>-</v>
      </c>
      <c r="G276" s="95" t="str">
        <f>IF(SP_SUL!I280="","*",SP_SUL!I280)</f>
        <v>*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*</v>
      </c>
      <c r="C277" s="95" t="str">
        <f>IF(SP_SUL!B281="","*",SP_SUL!B281)</f>
        <v>*</v>
      </c>
      <c r="D277" s="94" t="str">
        <f>IF(SP_SUL!D281="","*",SP_SUL!D281)</f>
        <v>*</v>
      </c>
      <c r="E277" s="94" t="str">
        <f>IF(SP_SUL!H281="","*",SP_SUL!H281)</f>
        <v>*</v>
      </c>
      <c r="F277" s="100" t="str">
        <f>IF(SP_SUL!M281="","*",SP_SUL!M281)</f>
        <v>-</v>
      </c>
      <c r="G277" s="95" t="str">
        <f>IF(SP_SUL!I281="","*",SP_SUL!I281)</f>
        <v>*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 t="str">
        <f>IF(SP_SUL!B283="","*",SP_SUL!B283)</f>
        <v>*</v>
      </c>
      <c r="D279" s="94" t="str">
        <f>IF(SP_SUL!D283="","*",SP_SUL!D283)</f>
        <v>*</v>
      </c>
      <c r="E279" s="94" t="str">
        <f>IF(SP_SUL!H283="","*",SP_SUL!H283)</f>
        <v>*</v>
      </c>
      <c r="F279" s="100" t="str">
        <f>IF(SP_SUL!M283="","*",SP_SUL!M283)</f>
        <v>-</v>
      </c>
      <c r="G279" s="95" t="str">
        <f>IF(SP_SUL!I283="","*",SP_SUL!I283)</f>
        <v>*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*</v>
      </c>
      <c r="C280" s="95" t="str">
        <f>IF(SP_SUL!B284="","*",SP_SUL!B284)</f>
        <v>*</v>
      </c>
      <c r="D280" s="94" t="str">
        <f>IF(SP_SUL!D284="","*",SP_SUL!D284)</f>
        <v>*</v>
      </c>
      <c r="E280" s="94" t="str">
        <f>IF(SP_SUL!H284="","*",SP_SUL!H284)</f>
        <v>*</v>
      </c>
      <c r="F280" s="100" t="str">
        <f>IF(SP_SUL!M284="","*",SP_SUL!M284)</f>
        <v>-</v>
      </c>
      <c r="G280" s="95" t="str">
        <f>IF(SP_SUL!I284="","*",SP_SUL!I284)</f>
        <v>*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*</v>
      </c>
      <c r="E281" s="94" t="str">
        <f>IF(SP_SUL!H285="","*",SP_SUL!H285)</f>
        <v>*</v>
      </c>
      <c r="F281" s="100" t="str">
        <f>IF(SP_SUL!M285="","*",SP_SUL!M285)</f>
        <v>-</v>
      </c>
      <c r="G281" s="95" t="str">
        <f>IF(SP_SUL!I285="","*",SP_SUL!I285)</f>
        <v>*</v>
      </c>
      <c r="H281" s="95" t="str">
        <f>IF(SP_SUL!AB285="","*",SP_SUL!AB285)</f>
        <v>*</v>
      </c>
      <c r="I281" s="95" t="str">
        <f>IF(SP_SUL!AC285="","*",SP_SUL!AC285)</f>
        <v>*</v>
      </c>
      <c r="J281" s="96" t="str">
        <f>IF(SP_SUL!AA285="","*",SP_SUL!AA285)</f>
        <v>*</v>
      </c>
      <c r="K281" s="97" t="str">
        <f>IF(SP_SUL!AD285="","*",SP_SUL!AD285)</f>
        <v>*</v>
      </c>
    </row>
    <row r="282" spans="2:11" hidden="1">
      <c r="B282" s="94" t="str">
        <f>IF(SP_SUL!Y286="","*",SP_SUL!Y286)</f>
        <v>*</v>
      </c>
      <c r="C282" s="95" t="str">
        <f>IF(SP_SUL!B286="","*",SP_SUL!B286)</f>
        <v>*</v>
      </c>
      <c r="D282" s="94" t="str">
        <f>IF(SP_SUL!D286="","*",SP_SUL!D286)</f>
        <v>*</v>
      </c>
      <c r="E282" s="94" t="str">
        <f>IF(SP_SUL!H286="","*",SP_SUL!H286)</f>
        <v>*</v>
      </c>
      <c r="F282" s="100" t="str">
        <f>IF(SP_SUL!M286="","*",SP_SUL!M286)</f>
        <v>-</v>
      </c>
      <c r="G282" s="95" t="str">
        <f>IF(SP_SUL!I286="","*",SP_SUL!I286)</f>
        <v>*</v>
      </c>
      <c r="H282" s="95" t="str">
        <f>IF(SP_SUL!AB286="","*",SP_SUL!AB286)</f>
        <v>*</v>
      </c>
      <c r="I282" s="95" t="str">
        <f>IF(SP_SUL!AC286="","*",SP_SUL!AC286)</f>
        <v>*</v>
      </c>
      <c r="J282" s="96" t="str">
        <f>IF(SP_SUL!AA286="","*",SP_SUL!AA286)</f>
        <v>*</v>
      </c>
      <c r="K282" s="97" t="str">
        <f>IF(SP_SUL!AD286="","*",SP_SUL!AD286)</f>
        <v>*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*</v>
      </c>
      <c r="C284" s="95" t="str">
        <f>IF(SP_SUL!B288="","*",SP_SUL!B288)</f>
        <v>*</v>
      </c>
      <c r="D284" s="94" t="str">
        <f>IF(SP_SUL!D288="","*",SP_SUL!D288)</f>
        <v>*</v>
      </c>
      <c r="E284" s="94" t="str">
        <f>IF(SP_SUL!H288="","*",SP_SUL!H288)</f>
        <v>*</v>
      </c>
      <c r="F284" s="100" t="str">
        <f>IF(SP_SUL!M288="","*",SP_SUL!M288)</f>
        <v>-</v>
      </c>
      <c r="G284" s="95" t="str">
        <f>IF(SP_SUL!I288="","*",SP_SUL!I288)</f>
        <v>*</v>
      </c>
      <c r="H284" s="95" t="str">
        <f>IF(SP_SUL!AB288="","*",SP_SUL!AB288)</f>
        <v>*</v>
      </c>
      <c r="I284" s="95" t="str">
        <f>IF(SP_SUL!AC288="","*",SP_SUL!AC288)</f>
        <v>*</v>
      </c>
      <c r="J284" s="96" t="str">
        <f>IF(SP_SUL!AA288="","*",SP_SUL!AA288)</f>
        <v>*</v>
      </c>
      <c r="K284" s="97" t="str">
        <f>IF(SP_SUL!AD288="","*",SP_SUL!AD288)</f>
        <v>*</v>
      </c>
    </row>
    <row r="285" spans="2:11" hidden="1">
      <c r="B285" s="94" t="str">
        <f>IF(SP_SUL!Y289="","*",SP_SUL!Y289)</f>
        <v>*</v>
      </c>
      <c r="C285" s="95" t="str">
        <f>IF(SP_SUL!B289="","*",SP_SUL!B289)</f>
        <v>*</v>
      </c>
      <c r="D285" s="94" t="str">
        <f>IF(SP_SUL!D289="","*",SP_SUL!D289)</f>
        <v>*</v>
      </c>
      <c r="E285" s="94" t="str">
        <f>IF(SP_SUL!H289="","*",SP_SUL!H289)</f>
        <v>*</v>
      </c>
      <c r="F285" s="100" t="str">
        <f>IF(SP_SUL!M289="","*",SP_SUL!M289)</f>
        <v>-</v>
      </c>
      <c r="G285" s="95" t="str">
        <f>IF(SP_SUL!I289="","*",SP_SUL!I289)</f>
        <v>*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*</v>
      </c>
      <c r="K285" s="97" t="str">
        <f>IF(SP_SUL!AD289="","*",SP_SUL!AD289)</f>
        <v>*</v>
      </c>
    </row>
    <row r="286" spans="2:11" hidden="1">
      <c r="B286" s="94" t="str">
        <f>IF(SP_SUL!Y290="","*",SP_SUL!Y290)</f>
        <v>*</v>
      </c>
      <c r="C286" s="95" t="str">
        <f>IF(SP_SUL!B290="","*",SP_SUL!B290)</f>
        <v>*</v>
      </c>
      <c r="D286" s="94" t="str">
        <f>IF(SP_SUL!D290="","*",SP_SUL!D290)</f>
        <v>*</v>
      </c>
      <c r="E286" s="94" t="str">
        <f>IF(SP_SUL!H290="","*",SP_SUL!H290)</f>
        <v>*</v>
      </c>
      <c r="F286" s="100" t="str">
        <f>IF(SP_SUL!M290="","*",SP_SUL!M290)</f>
        <v>-</v>
      </c>
      <c r="G286" s="95" t="str">
        <f>IF(SP_SUL!I290="","*",SP_SUL!I290)</f>
        <v>*</v>
      </c>
      <c r="H286" s="95" t="str">
        <f>IF(SP_SUL!AB290="","*",SP_SUL!AB290)</f>
        <v>*</v>
      </c>
      <c r="I286" s="95" t="str">
        <f>IF(SP_SUL!AC290="","*",SP_SUL!AC290)</f>
        <v>*</v>
      </c>
      <c r="J286" s="96" t="str">
        <f>IF(SP_SUL!AA290="","*",SP_SUL!AA290)</f>
        <v>*</v>
      </c>
      <c r="K286" s="97" t="str">
        <f>IF(SP_SUL!AD290="","*",SP_SUL!AD290)</f>
        <v>*</v>
      </c>
    </row>
    <row r="287" spans="2:11" hidden="1">
      <c r="B287" s="94" t="str">
        <f>IF(SP_SUL!Y291="","*",SP_SUL!Y291)</f>
        <v>*</v>
      </c>
      <c r="C287" s="95" t="str">
        <f>IF(SP_SUL!B291="","*",SP_SUL!B291)</f>
        <v>*</v>
      </c>
      <c r="D287" s="94" t="str">
        <f>IF(SP_SUL!D291="","*",SP_SUL!D291)</f>
        <v>*</v>
      </c>
      <c r="E287" s="94" t="str">
        <f>IF(SP_SUL!H291="","*",SP_SUL!H291)</f>
        <v>*</v>
      </c>
      <c r="F287" s="100" t="str">
        <f>IF(SP_SUL!M291="","*",SP_SUL!M291)</f>
        <v>-</v>
      </c>
      <c r="G287" s="95" t="str">
        <f>IF(SP_SUL!I291="","*",SP_SUL!I291)</f>
        <v>*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*</v>
      </c>
      <c r="C289" s="95" t="str">
        <f>IF(SP_SUL!B293="","*",SP_SUL!B293)</f>
        <v>*</v>
      </c>
      <c r="D289" s="94" t="str">
        <f>IF(SP_SUL!D293="","*",SP_SUL!D293)</f>
        <v>*</v>
      </c>
      <c r="E289" s="94" t="str">
        <f>IF(SP_SUL!H293="","*",SP_SUL!H293)</f>
        <v>*</v>
      </c>
      <c r="F289" s="100" t="str">
        <f>IF(SP_SUL!M293="","*",SP_SUL!M293)</f>
        <v>-</v>
      </c>
      <c r="G289" s="95" t="str">
        <f>IF(SP_SUL!I293="","*",SP_SUL!I293)</f>
        <v>*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*</v>
      </c>
      <c r="K289" s="97" t="str">
        <f>IF(SP_SUL!AD293="","*",SP_SUL!AD293)</f>
        <v>*</v>
      </c>
    </row>
    <row r="290" spans="2:11" hidden="1">
      <c r="B290" s="94" t="str">
        <f>IF(SP_SUL!Y294="","*",SP_SUL!Y294)</f>
        <v>*</v>
      </c>
      <c r="C290" s="95" t="str">
        <f>IF(SP_SUL!B294="","*",SP_SUL!B294)</f>
        <v>*</v>
      </c>
      <c r="D290" s="94" t="str">
        <f>IF(SP_SUL!D294="","*",SP_SUL!D294)</f>
        <v>*</v>
      </c>
      <c r="E290" s="94" t="str">
        <f>IF(SP_SUL!H294="","*",SP_SUL!H294)</f>
        <v>*</v>
      </c>
      <c r="F290" s="100" t="str">
        <f>IF(SP_SUL!M294="","*",SP_SUL!M294)</f>
        <v>-</v>
      </c>
      <c r="G290" s="95" t="str">
        <f>IF(SP_SUL!I294="","*",SP_SUL!I294)</f>
        <v>*</v>
      </c>
      <c r="H290" s="95" t="str">
        <f>IF(SP_SUL!AB294="","*",SP_SUL!AB294)</f>
        <v>*</v>
      </c>
      <c r="I290" s="95" t="str">
        <f>IF(SP_SUL!AC294="","*",SP_SUL!AC294)</f>
        <v>*</v>
      </c>
      <c r="J290" s="96" t="str">
        <f>IF(SP_SUL!AA294="","*",SP_SUL!AA294)</f>
        <v>*</v>
      </c>
      <c r="K290" s="97" t="str">
        <f>IF(SP_SUL!AD294="","*",SP_SUL!AD294)</f>
        <v>*</v>
      </c>
    </row>
    <row r="291" spans="2:11" hidden="1">
      <c r="B291" s="94" t="str">
        <f>IF(SP_SUL!Y295="","*",SP_SUL!Y295)</f>
        <v>*</v>
      </c>
      <c r="C291" s="95" t="str">
        <f>IF(SP_SUL!B295="","*",SP_SUL!B295)</f>
        <v>*</v>
      </c>
      <c r="D291" s="94" t="str">
        <f>IF(SP_SUL!D295="","*",SP_SUL!D295)</f>
        <v>*</v>
      </c>
      <c r="E291" s="94" t="str">
        <f>IF(SP_SUL!H295="","*",SP_SUL!H295)</f>
        <v>*</v>
      </c>
      <c r="F291" s="100" t="str">
        <f>IF(SP_SUL!M295="","*",SP_SUL!M295)</f>
        <v>-</v>
      </c>
      <c r="G291" s="95" t="str">
        <f>IF(SP_SUL!I295="","*",SP_SUL!I295)</f>
        <v>*</v>
      </c>
      <c r="H291" s="95" t="str">
        <f>IF(SP_SUL!AB295="","*",SP_SUL!AB295)</f>
        <v>*</v>
      </c>
      <c r="I291" s="95" t="str">
        <f>IF(SP_SUL!AC295="","*",SP_SUL!AC295)</f>
        <v>*</v>
      </c>
      <c r="J291" s="96" t="str">
        <f>IF(SP_SUL!AA295="","*",SP_SUL!AA295)</f>
        <v>*</v>
      </c>
      <c r="K291" s="97" t="str">
        <f>IF(SP_SUL!AD295="","*",SP_SUL!AD295)</f>
        <v>*</v>
      </c>
    </row>
    <row r="292" spans="2:11" hidden="1">
      <c r="B292" s="94" t="str">
        <f>IF(SP_SUL!Y296="","*",SP_SUL!Y296)</f>
        <v>*</v>
      </c>
      <c r="C292" s="95" t="str">
        <f>IF(SP_SUL!B296="","*",SP_SUL!B296)</f>
        <v>*</v>
      </c>
      <c r="D292" s="94" t="str">
        <f>IF(SP_SUL!D296="","*",SP_SUL!D296)</f>
        <v>*</v>
      </c>
      <c r="E292" s="94" t="str">
        <f>IF(SP_SUL!H296="","*",SP_SUL!H296)</f>
        <v>*</v>
      </c>
      <c r="F292" s="100" t="str">
        <f>IF(SP_SUL!M296="","*",SP_SUL!M296)</f>
        <v>-</v>
      </c>
      <c r="G292" s="95" t="str">
        <f>IF(SP_SUL!I296="","*",SP_SUL!I296)</f>
        <v>*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*</v>
      </c>
      <c r="K292" s="97" t="str">
        <f>IF(SP_SUL!AD296="","*",SP_SUL!AD296)</f>
        <v>*</v>
      </c>
    </row>
    <row r="293" spans="2:11" hidden="1">
      <c r="B293" s="94" t="str">
        <f>IF(SP_SUL!Y297="","*",SP_SUL!Y297)</f>
        <v>*</v>
      </c>
      <c r="C293" s="95" t="str">
        <f>IF(SP_SUL!B297="","*",SP_SUL!B297)</f>
        <v>*</v>
      </c>
      <c r="D293" s="94" t="str">
        <f>IF(SP_SUL!D297="","*",SP_SUL!D297)</f>
        <v>*</v>
      </c>
      <c r="E293" s="94" t="str">
        <f>IF(SP_SUL!H297="","*",SP_SUL!H297)</f>
        <v>*</v>
      </c>
      <c r="F293" s="100" t="str">
        <f>IF(SP_SUL!M297="","*",SP_SUL!M297)</f>
        <v>-</v>
      </c>
      <c r="G293" s="95" t="str">
        <f>IF(SP_SUL!I297="","*",SP_SUL!I297)</f>
        <v>*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*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 t="str">
        <f>IF(SP_SUL!B298="","*",SP_SUL!B298)</f>
        <v>*</v>
      </c>
      <c r="D294" s="94" t="str">
        <f>IF(SP_SUL!D298="","*",SP_SUL!D298)</f>
        <v>*</v>
      </c>
      <c r="E294" s="94" t="str">
        <f>IF(SP_SUL!H298="","*",SP_SUL!H298)</f>
        <v>*</v>
      </c>
      <c r="F294" s="100" t="str">
        <f>IF(SP_SUL!M298="","*",SP_SUL!M298)</f>
        <v>-</v>
      </c>
      <c r="G294" s="95" t="str">
        <f>IF(SP_SUL!I298="","*",SP_SUL!I298)</f>
        <v>*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*</v>
      </c>
      <c r="C296" s="95" t="str">
        <f>IF(SP_SUL!B300="","*",SP_SUL!B300)</f>
        <v>*</v>
      </c>
      <c r="D296" s="94" t="str">
        <f>IF(SP_SUL!D300="","*",SP_SUL!D300)</f>
        <v>*</v>
      </c>
      <c r="E296" s="94" t="str">
        <f>IF(SP_SUL!H300="","*",SP_SUL!H300)</f>
        <v>*</v>
      </c>
      <c r="F296" s="100" t="str">
        <f>IF(SP_SUL!M300="","*",SP_SUL!M300)</f>
        <v>-</v>
      </c>
      <c r="G296" s="95" t="str">
        <f>IF(SP_SUL!I300="","*",SP_SUL!I300)</f>
        <v>*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*</v>
      </c>
      <c r="K296" s="97" t="str">
        <f>IF(SP_SUL!AD300="","*",SP_SUL!AD300)</f>
        <v>*</v>
      </c>
    </row>
    <row r="297" spans="2:11" hidden="1">
      <c r="B297" s="94" t="str">
        <f>IF(SP_SUL!Y301="","*",SP_SUL!Y301)</f>
        <v>*</v>
      </c>
      <c r="C297" s="95" t="str">
        <f>IF(SP_SUL!B301="","*",SP_SUL!B301)</f>
        <v>*</v>
      </c>
      <c r="D297" s="94" t="str">
        <f>IF(SP_SUL!D301="","*",SP_SUL!D301)</f>
        <v>*</v>
      </c>
      <c r="E297" s="94" t="str">
        <f>IF(SP_SUL!H301="","*",SP_SUL!H301)</f>
        <v>*</v>
      </c>
      <c r="F297" s="100" t="str">
        <f>IF(SP_SUL!M301="","*",SP_SUL!M301)</f>
        <v>-</v>
      </c>
      <c r="G297" s="95" t="str">
        <f>IF(SP_SUL!I301="","*",SP_SUL!I301)</f>
        <v>*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*</v>
      </c>
      <c r="K297" s="97" t="str">
        <f>IF(SP_SUL!AD301="","*",SP_SUL!AD301)</f>
        <v>*</v>
      </c>
    </row>
    <row r="298" spans="2:11" hidden="1">
      <c r="B298" s="94" t="str">
        <f>IF(SP_SUL!Y302="","*",SP_SUL!Y302)</f>
        <v>*</v>
      </c>
      <c r="C298" s="95" t="str">
        <f>IF(SP_SUL!B302="","*",SP_SUL!B302)</f>
        <v>*</v>
      </c>
      <c r="D298" s="94" t="str">
        <f>IF(SP_SUL!D302="","*",SP_SUL!D302)</f>
        <v>*</v>
      </c>
      <c r="E298" s="94" t="str">
        <f>IF(SP_SUL!H302="","*",SP_SUL!H302)</f>
        <v>*</v>
      </c>
      <c r="F298" s="100" t="str">
        <f>IF(SP_SUL!M302="","*",SP_SUL!M302)</f>
        <v>-</v>
      </c>
      <c r="G298" s="95" t="str">
        <f>IF(SP_SUL!I302="","*",SP_SUL!I302)</f>
        <v>*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*</v>
      </c>
      <c r="C299" s="95" t="str">
        <f>IF(SP_SUL!B303="","*",SP_SUL!B303)</f>
        <v>*</v>
      </c>
      <c r="D299" s="94" t="str">
        <f>IF(SP_SUL!D303="","*",SP_SUL!D303)</f>
        <v>*</v>
      </c>
      <c r="E299" s="94" t="str">
        <f>IF(SP_SUL!H303="","*",SP_SUL!H303)</f>
        <v>*</v>
      </c>
      <c r="F299" s="100" t="str">
        <f>IF(SP_SUL!M303="","*",SP_SUL!M303)</f>
        <v>-</v>
      </c>
      <c r="G299" s="95" t="str">
        <f>IF(SP_SUL!I303="","*",SP_SUL!I303)</f>
        <v>*</v>
      </c>
      <c r="H299" s="95" t="str">
        <f>IF(SP_SUL!AB303="","*",SP_SUL!AB303)</f>
        <v>*</v>
      </c>
      <c r="I299" s="95" t="str">
        <f>IF(SP_SUL!AC303="","*",SP_SUL!AC303)</f>
        <v>*</v>
      </c>
      <c r="J299" s="96" t="str">
        <f>IF(SP_SUL!AA303="","*",SP_SUL!AA303)</f>
        <v>*</v>
      </c>
      <c r="K299" s="97" t="str">
        <f>IF(SP_SUL!AD303="","*",SP_SUL!AD303)</f>
        <v>*</v>
      </c>
    </row>
    <row r="300" spans="2:11" hidden="1">
      <c r="B300" s="94" t="str">
        <f>IF(SP_SUL!Y304="","*",SP_SUL!Y304)</f>
        <v>*</v>
      </c>
      <c r="C300" s="95" t="str">
        <f>IF(SP_SUL!B304="","*",SP_SUL!B304)</f>
        <v>*</v>
      </c>
      <c r="D300" s="94" t="str">
        <f>IF(SP_SUL!D304="","*",SP_SUL!D304)</f>
        <v>*</v>
      </c>
      <c r="E300" s="94" t="str">
        <f>IF(SP_SUL!H304="","*",SP_SUL!H304)</f>
        <v>*</v>
      </c>
      <c r="F300" s="100" t="str">
        <f>IF(SP_SUL!M304="","*",SP_SUL!M304)</f>
        <v>-</v>
      </c>
      <c r="G300" s="95" t="str">
        <f>IF(SP_SUL!I304="","*",SP_SUL!I304)</f>
        <v>*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*</v>
      </c>
      <c r="K300" s="97" t="str">
        <f>IF(SP_SUL!AD304="","*",SP_SUL!AD304)</f>
        <v>*</v>
      </c>
    </row>
    <row r="301" spans="2:11" hidden="1">
      <c r="B301" s="94" t="str">
        <f>IF(SP_SUL!Y305="","*",SP_SUL!Y305)</f>
        <v>*</v>
      </c>
      <c r="C301" s="95" t="str">
        <f>IF(SP_SUL!B305="","*",SP_SUL!B305)</f>
        <v>*</v>
      </c>
      <c r="D301" s="94" t="str">
        <f>IF(SP_SUL!D305="","*",SP_SUL!D305)</f>
        <v>*</v>
      </c>
      <c r="E301" s="94" t="str">
        <f>IF(SP_SUL!H305="","*",SP_SUL!H305)</f>
        <v>*</v>
      </c>
      <c r="F301" s="100" t="str">
        <f>IF(SP_SUL!M305="","*",SP_SUL!M305)</f>
        <v>-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*</v>
      </c>
      <c r="C302" s="95" t="str">
        <f>IF(SP_SUL!B306="","*",SP_SUL!B306)</f>
        <v>*</v>
      </c>
      <c r="D302" s="94" t="str">
        <f>IF(SP_SUL!D306="","*",SP_SUL!D306)</f>
        <v>*</v>
      </c>
      <c r="E302" s="94" t="str">
        <f>IF(SP_SUL!H306="","*",SP_SUL!H306)</f>
        <v>*</v>
      </c>
      <c r="F302" s="100" t="str">
        <f>IF(SP_SUL!M306="","*",SP_SUL!M306)</f>
        <v>-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*</v>
      </c>
      <c r="C304" s="95" t="str">
        <f>IF(SP_SUL!B308="","*",SP_SUL!B308)</f>
        <v>*</v>
      </c>
      <c r="D304" s="94" t="str">
        <f>IF(SP_SUL!D308="","*",SP_SUL!D308)</f>
        <v>*</v>
      </c>
      <c r="E304" s="94" t="str">
        <f>IF(SP_SUL!H308="","*",SP_SUL!H308)</f>
        <v>*</v>
      </c>
      <c r="F304" s="100" t="str">
        <f>IF(SP_SUL!M308="","*",SP_SUL!M308)</f>
        <v>-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*</v>
      </c>
      <c r="C305" s="95" t="str">
        <f>IF(SP_SUL!B309="","*",SP_SUL!B309)</f>
        <v>*</v>
      </c>
      <c r="D305" s="94" t="str">
        <f>IF(SP_SUL!D309="","*",SP_SUL!D309)</f>
        <v>*</v>
      </c>
      <c r="E305" s="94" t="str">
        <f>IF(SP_SUL!H309="","*",SP_SUL!H309)</f>
        <v>*</v>
      </c>
      <c r="F305" s="100" t="str">
        <f>IF(SP_SUL!M309="","*",SP_SUL!M309)</f>
        <v>-</v>
      </c>
      <c r="G305" s="95" t="str">
        <f>IF(SP_SUL!I309="","*",SP_SUL!I309)</f>
        <v>*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*</v>
      </c>
      <c r="C306" s="95" t="str">
        <f>IF(SP_SUL!B310="","*",SP_SUL!B310)</f>
        <v>*</v>
      </c>
      <c r="D306" s="94" t="str">
        <f>IF(SP_SUL!D310="","*",SP_SUL!D310)</f>
        <v>ROBSON (TF-701)</v>
      </c>
      <c r="E306" s="94" t="str">
        <f>IF(SP_SUL!H310="","*",SP_SUL!H310)</f>
        <v>-</v>
      </c>
      <c r="F306" s="100" t="str">
        <f>IF(SP_SUL!M310="","*",SP_SUL!M310)</f>
        <v>ZDY-ZFY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*</v>
      </c>
      <c r="C307" s="95" t="str">
        <f>IF(SP_SUL!B311="","*",SP_SUL!B311)</f>
        <v>*</v>
      </c>
      <c r="D307" s="94" t="str">
        <f>IF(SP_SUL!D311="","*",SP_SUL!D311)</f>
        <v>*</v>
      </c>
      <c r="E307" s="94" t="str">
        <f>IF(SP_SUL!H311="","*",SP_SUL!H311)</f>
        <v>*</v>
      </c>
      <c r="F307" s="100" t="str">
        <f>IF(SP_SUL!M311="","*",SP_SUL!M311)</f>
        <v>-</v>
      </c>
      <c r="G307" s="95" t="str">
        <f>IF(SP_SUL!I311="","*",SP_SUL!I311)</f>
        <v>*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*</v>
      </c>
      <c r="C309" s="95" t="str">
        <f>IF(SP_SUL!B313="","*",SP_SUL!B313)</f>
        <v>*</v>
      </c>
      <c r="D309" s="94" t="str">
        <f>IF(SP_SUL!D313="","*",SP_SUL!D313)</f>
        <v>*</v>
      </c>
      <c r="E309" s="94" t="str">
        <f>IF(SP_SUL!H313="","*",SP_SUL!H313)</f>
        <v>*</v>
      </c>
      <c r="F309" s="100" t="str">
        <f>IF(SP_SUL!M313="","*",SP_SUL!M313)</f>
        <v>-</v>
      </c>
      <c r="G309" s="95" t="str">
        <f>IF(SP_SUL!I313="","*",SP_SUL!I313)</f>
        <v>*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*</v>
      </c>
      <c r="C310" s="95" t="str">
        <f>IF(SP_SUL!B314="","*",SP_SUL!B314)</f>
        <v>*</v>
      </c>
      <c r="D310" s="94" t="str">
        <f>IF(SP_SUL!D314="","*",SP_SUL!D314)</f>
        <v>*</v>
      </c>
      <c r="E310" s="94" t="str">
        <f>IF(SP_SUL!H314="","*",SP_SUL!H314)</f>
        <v>*</v>
      </c>
      <c r="F310" s="100" t="str">
        <f>IF(SP_SUL!M314="","*",SP_SUL!M314)</f>
        <v>-</v>
      </c>
      <c r="G310" s="95" t="str">
        <f>IF(SP_SUL!I314="","*",SP_SUL!I314)</f>
        <v>*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*</v>
      </c>
      <c r="C311" s="95" t="str">
        <f>IF(SP_SUL!B315="","*",SP_SUL!B315)</f>
        <v>*</v>
      </c>
      <c r="D311" s="94" t="str">
        <f>IF(SP_SUL!D315="","*",SP_SUL!D315)</f>
        <v>*</v>
      </c>
      <c r="E311" s="94" t="str">
        <f>IF(SP_SUL!H315="","*",SP_SUL!H315)</f>
        <v>*</v>
      </c>
      <c r="F311" s="100" t="str">
        <f>IF(SP_SUL!M315="","*",SP_SUL!M315)</f>
        <v>-</v>
      </c>
      <c r="G311" s="95" t="str">
        <f>IF(SP_SUL!I315="","*",SP_SUL!I315)</f>
        <v>*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*</v>
      </c>
      <c r="C312" s="95" t="str">
        <f>IF(SP_SUL!B316="","*",SP_SUL!B316)</f>
        <v>*</v>
      </c>
      <c r="D312" s="94" t="str">
        <f>IF(SP_SUL!D316="","*",SP_SUL!D316)</f>
        <v>*</v>
      </c>
      <c r="E312" s="94" t="str">
        <f>IF(SP_SUL!H316="","*",SP_SUL!H316)</f>
        <v>*</v>
      </c>
      <c r="F312" s="100" t="str">
        <f>IF(SP_SUL!M316="","*",SP_SUL!M316)</f>
        <v>-</v>
      </c>
      <c r="G312" s="95" t="str">
        <f>IF(SP_SUL!I316="","*",SP_SUL!I316)</f>
        <v>*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*</v>
      </c>
      <c r="C315" s="95" t="str">
        <f>IF(SP_SUL!B319="","*",SP_SUL!B319)</f>
        <v>*</v>
      </c>
      <c r="D315" s="94" t="str">
        <f>IF(SP_SUL!D319="","*",SP_SUL!D319)</f>
        <v>*</v>
      </c>
      <c r="E315" s="94" t="str">
        <f>IF(SP_SUL!H319="","*",SP_SUL!H319)</f>
        <v>*</v>
      </c>
      <c r="F315" s="100" t="str">
        <f>IF(SP_SUL!M319="","*",SP_SUL!M319)</f>
        <v>-</v>
      </c>
      <c r="G315" s="95" t="str">
        <f>IF(SP_SUL!I319="","*",SP_SUL!I319)</f>
        <v>*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*</v>
      </c>
      <c r="K315" s="97" t="str">
        <f>IF(SP_SUL!AD319="","*",SP_SUL!AD319)</f>
        <v>*</v>
      </c>
    </row>
    <row r="316" spans="2:11" hidden="1">
      <c r="B316" s="94" t="str">
        <f>IF(SP_SUL!Y320="","*",SP_SUL!Y320)</f>
        <v>*</v>
      </c>
      <c r="C316" s="95" t="str">
        <f>IF(SP_SUL!B320="","*",SP_SUL!B320)</f>
        <v>*</v>
      </c>
      <c r="D316" s="94" t="str">
        <f>IF(SP_SUL!D320="","*",SP_SUL!D320)</f>
        <v>*</v>
      </c>
      <c r="E316" s="94" t="str">
        <f>IF(SP_SUL!H320="","*",SP_SUL!H320)</f>
        <v>*</v>
      </c>
      <c r="F316" s="100" t="str">
        <f>IF(SP_SUL!M320="","*",SP_SUL!M320)</f>
        <v>-</v>
      </c>
      <c r="G316" s="95" t="str">
        <f>IF(SP_SUL!I320="","*",SP_SUL!I320)</f>
        <v>*</v>
      </c>
      <c r="H316" s="95" t="str">
        <f>IF(SP_SUL!AB320="","*",SP_SUL!AB320)</f>
        <v>*</v>
      </c>
      <c r="I316" s="95" t="str">
        <f>IF(SP_SUL!AC320="","*",SP_SUL!AC320)</f>
        <v>*</v>
      </c>
      <c r="J316" s="96" t="str">
        <f>IF(SP_SUL!AA320="","*",SP_SUL!AA320)</f>
        <v>*</v>
      </c>
      <c r="K316" s="97" t="str">
        <f>IF(SP_SUL!AD320="","*",SP_SUL!AD320)</f>
        <v>*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*</v>
      </c>
      <c r="C318" s="95" t="str">
        <f>IF(SP_SUL!B322="","*",SP_SUL!B322)</f>
        <v>*</v>
      </c>
      <c r="D318" s="94" t="str">
        <f>IF(SP_SUL!D322="","*",SP_SUL!D322)</f>
        <v>*</v>
      </c>
      <c r="E318" s="94" t="str">
        <f>IF(SP_SUL!H322="","*",SP_SUL!H322)</f>
        <v>*</v>
      </c>
      <c r="F318" s="100" t="str">
        <f>IF(SP_SUL!M322="","*",SP_SUL!M322)</f>
        <v>-</v>
      </c>
      <c r="G318" s="95" t="str">
        <f>IF(SP_SUL!I322="","*",SP_SUL!I322)</f>
        <v>*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*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*</v>
      </c>
      <c r="C320" s="95" t="str">
        <f>IF(SP_SUL!B324="","*",SP_SUL!B324)</f>
        <v>*</v>
      </c>
      <c r="D320" s="94" t="str">
        <f>IF(SP_SUL!D324="","*",SP_SUL!D324)</f>
        <v>*</v>
      </c>
      <c r="E320" s="94" t="str">
        <f>IF(SP_SUL!H324="","*",SP_SUL!H324)</f>
        <v>*</v>
      </c>
      <c r="F320" s="100" t="str">
        <f>IF(SP_SUL!M324="","*",SP_SUL!M324)</f>
        <v>-</v>
      </c>
      <c r="G320" s="95" t="str">
        <f>IF(SP_SUL!I324="","*",SP_SUL!I324)</f>
        <v>*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*</v>
      </c>
      <c r="K320" s="97" t="str">
        <f>IF(SP_SUL!AD324="","*",SP_SUL!AD324)</f>
        <v>*</v>
      </c>
    </row>
    <row r="321" spans="2:11" hidden="1">
      <c r="B321" s="94" t="str">
        <f>IF(SP_SUL!Y325="","*",SP_SUL!Y325)</f>
        <v>*</v>
      </c>
      <c r="C321" s="95" t="str">
        <f>IF(SP_SUL!B325="","*",SP_SUL!B325)</f>
        <v>*</v>
      </c>
      <c r="D321" s="94" t="str">
        <f>IF(SP_SUL!D325="","*",SP_SUL!D325)</f>
        <v>*</v>
      </c>
      <c r="E321" s="94" t="str">
        <f>IF(SP_SUL!H325="","*",SP_SUL!H325)</f>
        <v>*</v>
      </c>
      <c r="F321" s="100" t="str">
        <f>IF(SP_SUL!M325="","*",SP_SUL!M325)</f>
        <v>-</v>
      </c>
      <c r="G321" s="95" t="str">
        <f>IF(SP_SUL!I325="","*",SP_SUL!I325)</f>
        <v>*</v>
      </c>
      <c r="H321" s="95" t="str">
        <f>IF(SP_SUL!AB325="","*",SP_SUL!AB325)</f>
        <v>*</v>
      </c>
      <c r="I321" s="95" t="str">
        <f>IF(SP_SUL!AC325="","*",SP_SUL!AC325)</f>
        <v>*</v>
      </c>
      <c r="J321" s="96" t="str">
        <f>IF(SP_SUL!AA325="","*",SP_SUL!AA325)</f>
        <v>*</v>
      </c>
      <c r="K321" s="97" t="str">
        <f>IF(SP_SUL!AD325="","*",SP_SUL!AD325)</f>
        <v>*</v>
      </c>
    </row>
    <row r="322" spans="2:11" hidden="1">
      <c r="B322" s="94" t="str">
        <f>IF(SP_SUL!Y326="","*",SP_SUL!Y326)</f>
        <v>*</v>
      </c>
      <c r="C322" s="95" t="str">
        <f>IF(SP_SUL!B326="","*",SP_SUL!B326)</f>
        <v>*</v>
      </c>
      <c r="D322" s="94" t="str">
        <f>IF(SP_SUL!D326="","*",SP_SUL!D326)</f>
        <v>*</v>
      </c>
      <c r="E322" s="94" t="str">
        <f>IF(SP_SUL!H326="","*",SP_SUL!H326)</f>
        <v>*</v>
      </c>
      <c r="F322" s="100" t="str">
        <f>IF(SP_SUL!M326="","*",SP_SUL!M326)</f>
        <v>-</v>
      </c>
      <c r="G322" s="95" t="str">
        <f>IF(SP_SUL!I326="","*",SP_SUL!I326)</f>
        <v>*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*</v>
      </c>
      <c r="K322" s="97" t="str">
        <f>IF(SP_SUL!AD326="","*",SP_SUL!AD326)</f>
        <v>*</v>
      </c>
    </row>
    <row r="323" spans="2:11" hidden="1">
      <c r="B323" s="94" t="str">
        <f>IF(SP_SUL!Y327="","*",SP_SUL!Y327)</f>
        <v>*</v>
      </c>
      <c r="C323" s="95" t="str">
        <f>IF(SP_SUL!B327="","*",SP_SUL!B327)</f>
        <v>*</v>
      </c>
      <c r="D323" s="94" t="str">
        <f>IF(SP_SUL!D327="","*",SP_SUL!D327)</f>
        <v>*</v>
      </c>
      <c r="E323" s="94" t="str">
        <f>IF(SP_SUL!H327="","*",SP_SUL!H327)</f>
        <v>*</v>
      </c>
      <c r="F323" s="100" t="str">
        <f>IF(SP_SUL!M327="","*",SP_SUL!M327)</f>
        <v>-</v>
      </c>
      <c r="G323" s="95" t="str">
        <f>IF(SP_SUL!I327="","*",SP_SUL!I327)</f>
        <v>*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*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 t="str">
        <f>IF(SP_SUL!B328="","*",SP_SUL!B328)</f>
        <v>*</v>
      </c>
      <c r="D324" s="94" t="str">
        <f>IF(SP_SUL!D328="","*",SP_SUL!D328)</f>
        <v>*</v>
      </c>
      <c r="E324" s="94" t="str">
        <f>IF(SP_SUL!H328="","*",SP_SUL!H328)</f>
        <v>*</v>
      </c>
      <c r="F324" s="100" t="str">
        <f>IF(SP_SUL!M328="","*",SP_SUL!M328)</f>
        <v>-</v>
      </c>
      <c r="G324" s="95" t="str">
        <f>IF(SP_SUL!I328="","*",SP_SUL!I328)</f>
        <v>*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*</v>
      </c>
      <c r="C327" s="95" t="str">
        <f>IF(SP_SUL!B331="","*",SP_SUL!B331)</f>
        <v>*</v>
      </c>
      <c r="D327" s="94" t="str">
        <f>IF(SP_SUL!D331="","*",SP_SUL!D331)</f>
        <v>*</v>
      </c>
      <c r="E327" s="94" t="str">
        <f>IF(SP_SUL!H331="","*",SP_SUL!H331)</f>
        <v>*</v>
      </c>
      <c r="F327" s="100" t="str">
        <f>IF(SP_SUL!M331="","*",SP_SUL!M331)</f>
        <v>-</v>
      </c>
      <c r="G327" s="95" t="str">
        <f>IF(SP_SUL!I331="","*",SP_SUL!I331)</f>
        <v>*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*</v>
      </c>
      <c r="C328" s="95" t="str">
        <f>IF(SP_SUL!B332="","*",SP_SUL!B332)</f>
        <v>*</v>
      </c>
      <c r="D328" s="94" t="str">
        <f>IF(SP_SUL!D332="","*",SP_SUL!D332)</f>
        <v>*</v>
      </c>
      <c r="E328" s="94" t="str">
        <f>IF(SP_SUL!H332="","*",SP_SUL!H332)</f>
        <v>*</v>
      </c>
      <c r="F328" s="100" t="str">
        <f>IF(SP_SUL!M332="","*",SP_SUL!M332)</f>
        <v>-</v>
      </c>
      <c r="G328" s="95" t="str">
        <f>IF(SP_SUL!I332="","*",SP_SUL!I332)</f>
        <v>*</v>
      </c>
      <c r="H328" s="95" t="str">
        <f>IF(SP_SUL!AB332="","*",SP_SUL!AB332)</f>
        <v>*</v>
      </c>
      <c r="I328" s="95" t="str">
        <f>IF(SP_SUL!AC332="","*",SP_SUL!AC332)</f>
        <v>*</v>
      </c>
      <c r="J328" s="96" t="str">
        <f>IF(SP_SUL!AA332="","*",SP_SUL!AA332)</f>
        <v>*</v>
      </c>
      <c r="K328" s="97" t="str">
        <f>IF(SP_SUL!AD332="","*",SP_SUL!AD332)</f>
        <v>*</v>
      </c>
    </row>
    <row r="329" spans="2:11" hidden="1">
      <c r="B329" s="94" t="str">
        <f>IF(SP_SUL!Y333="","*",SP_SUL!Y333)</f>
        <v>*</v>
      </c>
      <c r="C329" s="95" t="str">
        <f>IF(SP_SUL!B333="","*",SP_SUL!B333)</f>
        <v>*</v>
      </c>
      <c r="D329" s="94" t="str">
        <f>IF(SP_SUL!D333="","*",SP_SUL!D333)</f>
        <v>*</v>
      </c>
      <c r="E329" s="94" t="str">
        <f>IF(SP_SUL!H333="","*",SP_SUL!H333)</f>
        <v>*</v>
      </c>
      <c r="F329" s="100" t="str">
        <f>IF(SP_SUL!M333="","*",SP_SUL!M333)</f>
        <v>-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*</v>
      </c>
      <c r="K329" s="97" t="str">
        <f>IF(SP_SUL!AD333="","*",SP_SUL!AD333)</f>
        <v>*</v>
      </c>
    </row>
    <row r="330" spans="2:11" hidden="1">
      <c r="B330" s="94" t="str">
        <f>IF(SP_SUL!Y334="","*",SP_SUL!Y334)</f>
        <v>*</v>
      </c>
      <c r="C330" s="95" t="str">
        <f>IF(SP_SUL!B334="","*",SP_SUL!B334)</f>
        <v>*</v>
      </c>
      <c r="D330" s="94" t="str">
        <f>IF(SP_SUL!D334="","*",SP_SUL!D334)</f>
        <v>*</v>
      </c>
      <c r="E330" s="94" t="str">
        <f>IF(SP_SUL!H334="","*",SP_SUL!H334)</f>
        <v>*</v>
      </c>
      <c r="F330" s="100" t="str">
        <f>IF(SP_SUL!M334="","*",SP_SUL!M334)</f>
        <v>-</v>
      </c>
      <c r="G330" s="95" t="str">
        <f>IF(SP_SUL!I334="","*",SP_SUL!I334)</f>
        <v>*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*</v>
      </c>
      <c r="C331" s="95" t="str">
        <f>IF(SP_SUL!B335="","*",SP_SUL!B335)</f>
        <v>*</v>
      </c>
      <c r="D331" s="94" t="str">
        <f>IF(SP_SUL!D335="","*",SP_SUL!D335)</f>
        <v>*</v>
      </c>
      <c r="E331" s="94" t="str">
        <f>IF(SP_SUL!H335="","*",SP_SUL!H335)</f>
        <v>*</v>
      </c>
      <c r="F331" s="100" t="str">
        <f>IF(SP_SUL!M335="","*",SP_SUL!M335)</f>
        <v>-</v>
      </c>
      <c r="G331" s="95" t="str">
        <f>IF(SP_SUL!I335="","*",SP_SUL!I335)</f>
        <v>*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*</v>
      </c>
      <c r="C332" s="95" t="str">
        <f>IF(SP_SUL!B336="","*",SP_SUL!B336)</f>
        <v>*</v>
      </c>
      <c r="D332" s="94" t="str">
        <f>IF(SP_SUL!D336="","*",SP_SUL!D336)</f>
        <v>*</v>
      </c>
      <c r="E332" s="94" t="str">
        <f>IF(SP_SUL!H336="","*",SP_SUL!H336)</f>
        <v>*</v>
      </c>
      <c r="F332" s="100" t="str">
        <f>IF(SP_SUL!M336="","*",SP_SUL!M336)</f>
        <v>-</v>
      </c>
      <c r="G332" s="95" t="str">
        <f>IF(SP_SUL!I336="","*",SP_SUL!I336)</f>
        <v>*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*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*</v>
      </c>
      <c r="C334" s="95" t="str">
        <f>IF(SP_SUL!B338="","*",SP_SUL!B338)</f>
        <v>*</v>
      </c>
      <c r="D334" s="94" t="str">
        <f>IF(SP_SUL!D338="","*",SP_SUL!D338)</f>
        <v>*</v>
      </c>
      <c r="E334" s="94" t="str">
        <f>IF(SP_SUL!H338="","*",SP_SUL!H338)</f>
        <v>*</v>
      </c>
      <c r="F334" s="100" t="str">
        <f>IF(SP_SUL!M338="","*",SP_SUL!M338)</f>
        <v>-</v>
      </c>
      <c r="G334" s="95" t="str">
        <f>IF(SP_SUL!I338="","*",SP_SUL!I338)</f>
        <v>*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*</v>
      </c>
      <c r="C335" s="95" t="str">
        <f>IF(SP_SUL!B339="","*",SP_SUL!B339)</f>
        <v>*</v>
      </c>
      <c r="D335" s="94" t="str">
        <f>IF(SP_SUL!D339="","*",SP_SUL!D339)</f>
        <v>*</v>
      </c>
      <c r="E335" s="94" t="str">
        <f>IF(SP_SUL!H339="","*",SP_SUL!H339)</f>
        <v>*</v>
      </c>
      <c r="F335" s="100" t="str">
        <f>IF(SP_SUL!M339="","*",SP_SUL!M339)</f>
        <v>-</v>
      </c>
      <c r="G335" s="95" t="str">
        <f>IF(SP_SUL!I339="","*",SP_SUL!I339)</f>
        <v>*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*</v>
      </c>
      <c r="K335" s="97" t="str">
        <f>IF(SP_SUL!AD339="","*",SP_SUL!AD339)</f>
        <v>*</v>
      </c>
    </row>
    <row r="336" spans="2:11" hidden="1">
      <c r="B336" s="94" t="str">
        <f>IF(SP_SUL!Y340="","*",SP_SUL!Y340)</f>
        <v>*</v>
      </c>
      <c r="C336" s="95" t="str">
        <f>IF(SP_SUL!B340="","*",SP_SUL!B340)</f>
        <v>*</v>
      </c>
      <c r="D336" s="94" t="str">
        <f>IF(SP_SUL!D340="","*",SP_SUL!D340)</f>
        <v>*</v>
      </c>
      <c r="E336" s="94" t="str">
        <f>IF(SP_SUL!H340="","*",SP_SUL!H340)</f>
        <v>*</v>
      </c>
      <c r="F336" s="100" t="str">
        <f>IF(SP_SUL!M340="","*",SP_SUL!M340)</f>
        <v>-</v>
      </c>
      <c r="G336" s="95" t="str">
        <f>IF(SP_SUL!I340="","*",SP_SUL!I340)</f>
        <v>*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*</v>
      </c>
      <c r="K336" s="97" t="str">
        <f>IF(SP_SUL!AD340="","*",SP_SUL!AD340)</f>
        <v>*</v>
      </c>
    </row>
    <row r="337" spans="2:11" hidden="1">
      <c r="B337" s="94" t="str">
        <f>IF(SP_SUL!Y341="","*",SP_SUL!Y341)</f>
        <v>*</v>
      </c>
      <c r="C337" s="95" t="str">
        <f>IF(SP_SUL!B341="","*",SP_SUL!B341)</f>
        <v>*</v>
      </c>
      <c r="D337" s="94" t="str">
        <f>IF(SP_SUL!D341="","*",SP_SUL!D341)</f>
        <v>*</v>
      </c>
      <c r="E337" s="94" t="str">
        <f>IF(SP_SUL!H341="","*",SP_SUL!H341)</f>
        <v>*</v>
      </c>
      <c r="F337" s="100" t="str">
        <f>IF(SP_SUL!M341="","*",SP_SUL!M341)</f>
        <v>-</v>
      </c>
      <c r="G337" s="95" t="str">
        <f>IF(SP_SUL!I341="","*",SP_SUL!I341)</f>
        <v>*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*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*</v>
      </c>
      <c r="C339" s="95" t="str">
        <f>IF(SP_SUL!B343="","*",SP_SUL!B343)</f>
        <v>*</v>
      </c>
      <c r="D339" s="94" t="str">
        <f>IF(SP_SUL!D343="","*",SP_SUL!D343)</f>
        <v>*</v>
      </c>
      <c r="E339" s="94" t="str">
        <f>IF(SP_SUL!H343="","*",SP_SUL!H343)</f>
        <v>*</v>
      </c>
      <c r="F339" s="100" t="str">
        <f>IF(SP_SUL!M343="","*",SP_SUL!M343)</f>
        <v>-</v>
      </c>
      <c r="G339" s="95" t="str">
        <f>IF(SP_SUL!I343="","*",SP_SUL!I343)</f>
        <v>*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*</v>
      </c>
      <c r="K339" s="97" t="str">
        <f>IF(SP_SUL!AD343="","*",SP_SUL!AD343)</f>
        <v>*</v>
      </c>
    </row>
    <row r="340" spans="2:11" hidden="1">
      <c r="B340" s="94" t="str">
        <f>IF(SP_SUL!Y344="","*",SP_SUL!Y344)</f>
        <v>*</v>
      </c>
      <c r="C340" s="95" t="str">
        <f>IF(SP_SUL!B344="","*",SP_SUL!B344)</f>
        <v>*</v>
      </c>
      <c r="D340" s="94" t="str">
        <f>IF(SP_SUL!D344="","*",SP_SUL!D344)</f>
        <v>*</v>
      </c>
      <c r="E340" s="94" t="str">
        <f>IF(SP_SUL!H344="","*",SP_SUL!H344)</f>
        <v>*</v>
      </c>
      <c r="F340" s="100" t="str">
        <f>IF(SP_SUL!M344="","*",SP_SUL!M344)</f>
        <v>-</v>
      </c>
      <c r="G340" s="95" t="str">
        <f>IF(SP_SUL!I344="","*",SP_SUL!I344)</f>
        <v>*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*</v>
      </c>
      <c r="K340" s="97" t="str">
        <f>IF(SP_SUL!AD344="","*",SP_SUL!AD344)</f>
        <v>*</v>
      </c>
    </row>
    <row r="341" spans="2:11" hidden="1">
      <c r="B341" s="94" t="str">
        <f>IF(SP_SUL!Y345="","*",SP_SUL!Y345)</f>
        <v>*</v>
      </c>
      <c r="C341" s="95" t="str">
        <f>IF(SP_SUL!B345="","*",SP_SUL!B345)</f>
        <v>*</v>
      </c>
      <c r="D341" s="94" t="str">
        <f>IF(SP_SUL!D345="","*",SP_SUL!D345)</f>
        <v>*</v>
      </c>
      <c r="E341" s="94" t="str">
        <f>IF(SP_SUL!H345="","*",SP_SUL!H345)</f>
        <v>*</v>
      </c>
      <c r="F341" s="100" t="str">
        <f>IF(SP_SUL!M345="","*",SP_SUL!M345)</f>
        <v>-</v>
      </c>
      <c r="G341" s="95" t="str">
        <f>IF(SP_SUL!I345="","*",SP_SUL!I345)</f>
        <v>*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*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 t="str">
        <f>IF(SP_SUL!B346="","*",SP_SUL!B346)</f>
        <v>*</v>
      </c>
      <c r="D342" s="94" t="str">
        <f>IF(SP_SUL!D346="","*",SP_SUL!D346)</f>
        <v>*</v>
      </c>
      <c r="E342" s="94" t="str">
        <f>IF(SP_SUL!H346="","*",SP_SUL!H346)</f>
        <v>*</v>
      </c>
      <c r="F342" s="100" t="str">
        <f>IF(SP_SUL!M346="","*",SP_SUL!M346)</f>
        <v>-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 t="str">
        <f>IF(SP_SUL!B347="","*",SP_SUL!B347)</f>
        <v>*</v>
      </c>
      <c r="D343" s="94" t="str">
        <f>IF(SP_SUL!D347="","*",SP_SUL!D347)</f>
        <v>*</v>
      </c>
      <c r="E343" s="94" t="str">
        <f>IF(SP_SUL!H347="","*",SP_SUL!H347)</f>
        <v>*</v>
      </c>
      <c r="F343" s="100" t="str">
        <f>IF(SP_SUL!M347="","*",SP_SUL!M347)</f>
        <v>-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 t="str">
        <f>IF(SP_SUL!B349="","*",SP_SUL!B349)</f>
        <v>*</v>
      </c>
      <c r="D345" s="94" t="str">
        <f>IF(SP_SUL!D349="","*",SP_SUL!D349)</f>
        <v>*</v>
      </c>
      <c r="E345" s="94" t="str">
        <f>IF(SP_SUL!H349="","*",SP_SUL!H349)</f>
        <v>*</v>
      </c>
      <c r="F345" s="100" t="str">
        <f>IF(SP_SUL!M349="","*",SP_SUL!M349)</f>
        <v>-</v>
      </c>
      <c r="G345" s="95" t="str">
        <f>IF(SP_SUL!I349="","*",SP_SUL!I349)</f>
        <v>*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*</v>
      </c>
      <c r="K345" s="97" t="str">
        <f>IF(SP_SUL!AD349="","*",SP_SUL!AD349)</f>
        <v>*</v>
      </c>
    </row>
    <row r="346" spans="2:11" hidden="1">
      <c r="B346" s="94" t="str">
        <f>IF(SP_SUL!Y350="","*",SP_SUL!Y350)</f>
        <v>*</v>
      </c>
      <c r="C346" s="95" t="str">
        <f>IF(SP_SUL!B350="","*",SP_SUL!B350)</f>
        <v>*</v>
      </c>
      <c r="D346" s="94" t="str">
        <f>IF(SP_SUL!D350="","*",SP_SUL!D350)</f>
        <v>*</v>
      </c>
      <c r="E346" s="94" t="str">
        <f>IF(SP_SUL!H350="","*",SP_SUL!H350)</f>
        <v>*</v>
      </c>
      <c r="F346" s="100" t="str">
        <f>IF(SP_SUL!M350="","*",SP_SUL!M350)</f>
        <v>-</v>
      </c>
      <c r="G346" s="95" t="str">
        <f>IF(SP_SUL!I350="","*",SP_SUL!I350)</f>
        <v>*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*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*</v>
      </c>
      <c r="C348" s="95" t="str">
        <f>IF(SP_SUL!B352="","*",SP_SUL!B352)</f>
        <v>*</v>
      </c>
      <c r="D348" s="94" t="str">
        <f>IF(SP_SUL!D352="","*",SP_SUL!D352)</f>
        <v>*</v>
      </c>
      <c r="E348" s="94" t="str">
        <f>IF(SP_SUL!H352="","*",SP_SUL!H352)</f>
        <v>*</v>
      </c>
      <c r="F348" s="100" t="str">
        <f>IF(SP_SUL!M352="","*",SP_SUL!M352)</f>
        <v>-</v>
      </c>
      <c r="G348" s="95" t="str">
        <f>IF(SP_SUL!I352="","*",SP_SUL!I352)</f>
        <v>*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*</v>
      </c>
      <c r="K348" s="97" t="str">
        <f>IF(SP_SUL!AD352="","*",SP_SUL!AD352)</f>
        <v>*</v>
      </c>
    </row>
    <row r="349" spans="2:11" hidden="1">
      <c r="B349" s="94" t="str">
        <f>IF(SP_SUL!Y353="","*",SP_SUL!Y353)</f>
        <v>*</v>
      </c>
      <c r="C349" s="95" t="str">
        <f>IF(SP_SUL!B353="","*",SP_SUL!B353)</f>
        <v>*</v>
      </c>
      <c r="D349" s="94" t="str">
        <f>IF(SP_SUL!D353="","*",SP_SUL!D353)</f>
        <v>*</v>
      </c>
      <c r="E349" s="94" t="str">
        <f>IF(SP_SUL!H353="","*",SP_SUL!H353)</f>
        <v>*</v>
      </c>
      <c r="F349" s="100" t="str">
        <f>IF(SP_SUL!M353="","*",SP_SUL!M353)</f>
        <v>-</v>
      </c>
      <c r="G349" s="95" t="str">
        <f>IF(SP_SUL!I353="","*",SP_SUL!I353)</f>
        <v>*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*</v>
      </c>
      <c r="K349" s="97" t="str">
        <f>IF(SP_SUL!AD353="","*",SP_SUL!AD353)</f>
        <v>*</v>
      </c>
    </row>
    <row r="350" spans="2:11" hidden="1">
      <c r="B350" s="94" t="str">
        <f>IF(SP_SUL!Y354="","*",SP_SUL!Y354)</f>
        <v>*</v>
      </c>
      <c r="C350" s="95" t="str">
        <f>IF(SP_SUL!B354="","*",SP_SUL!B354)</f>
        <v>*</v>
      </c>
      <c r="D350" s="94" t="str">
        <f>IF(SP_SUL!D354="","*",SP_SUL!D354)</f>
        <v>*</v>
      </c>
      <c r="E350" s="94" t="str">
        <f>IF(SP_SUL!H354="","*",SP_SUL!H354)</f>
        <v>*</v>
      </c>
      <c r="F350" s="100" t="str">
        <f>IF(SP_SUL!M354="","*",SP_SUL!M354)</f>
        <v>-</v>
      </c>
      <c r="G350" s="95" t="str">
        <f>IF(SP_SUL!I354="","*",SP_SUL!I354)</f>
        <v>*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*</v>
      </c>
      <c r="C351" s="95" t="str">
        <f>IF(SP_SUL!B355="","*",SP_SUL!B355)</f>
        <v>*</v>
      </c>
      <c r="D351" s="94" t="str">
        <f>IF(SP_SUL!D355="","*",SP_SUL!D355)</f>
        <v>*</v>
      </c>
      <c r="E351" s="94" t="str">
        <f>IF(SP_SUL!H355="","*",SP_SUL!H355)</f>
        <v>*</v>
      </c>
      <c r="F351" s="100" t="str">
        <f>IF(SP_SUL!M355="","*",SP_SUL!M355)</f>
        <v>-</v>
      </c>
      <c r="G351" s="95" t="str">
        <f>IF(SP_SUL!I355="","*",SP_SUL!I355)</f>
        <v>*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*</v>
      </c>
      <c r="C353" s="95" t="str">
        <f>IF(SP_SUL!B357="","*",SP_SUL!B357)</f>
        <v>*</v>
      </c>
      <c r="D353" s="94" t="str">
        <f>IF(SP_SUL!D357="","*",SP_SUL!D357)</f>
        <v>*</v>
      </c>
      <c r="E353" s="94" t="str">
        <f>IF(SP_SUL!H357="","*",SP_SUL!H357)</f>
        <v>*</v>
      </c>
      <c r="F353" s="100" t="str">
        <f>IF(SP_SUL!M357="","*",SP_SUL!M357)</f>
        <v>-</v>
      </c>
      <c r="G353" s="95" t="str">
        <f>IF(SP_SUL!I357="","*",SP_SUL!I357)</f>
        <v>*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*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 t="str">
        <f>IF(SP_SUL!B358="","*",SP_SUL!B358)</f>
        <v>*</v>
      </c>
      <c r="D354" s="94" t="str">
        <f>IF(SP_SUL!D358="","*",SP_SUL!D358)</f>
        <v>*</v>
      </c>
      <c r="E354" s="94" t="str">
        <f>IF(SP_SUL!H358="","*",SP_SUL!H358)</f>
        <v>*</v>
      </c>
      <c r="F354" s="100" t="str">
        <f>IF(SP_SUL!M358="","*",SP_SUL!M358)</f>
        <v>-</v>
      </c>
      <c r="G354" s="95" t="str">
        <f>IF(SP_SUL!I358="","*",SP_SUL!I358)</f>
        <v>*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*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6" dateTimeGrouping="day"/>
      </filters>
    </filterColumn>
    <filterColumn colId="6">
      <filters>
        <filter val="FIXO + 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J191" workbookViewId="0">
      <selection sqref="A1:T217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3"/>
      <c r="B1" s="224"/>
      <c r="C1" s="225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26" t="s">
        <v>1010</v>
      </c>
      <c r="Q1" s="227"/>
      <c r="R1" s="111"/>
      <c r="S1" s="84"/>
      <c r="T1" s="86"/>
      <c r="U1" s="228" t="s">
        <v>1347</v>
      </c>
      <c r="V1" s="228"/>
      <c r="W1" s="228"/>
    </row>
    <row r="2" spans="1:23" ht="15" customHeight="1">
      <c r="A2" s="87" t="s">
        <v>1348</v>
      </c>
      <c r="B2" s="87" t="s">
        <v>1349</v>
      </c>
      <c r="C2" s="87" t="s">
        <v>376</v>
      </c>
      <c r="D2" s="88" t="s">
        <v>962</v>
      </c>
      <c r="E2" s="88" t="s">
        <v>4</v>
      </c>
      <c r="F2" s="88" t="s">
        <v>1350</v>
      </c>
      <c r="G2" s="88" t="s">
        <v>437</v>
      </c>
      <c r="H2" s="88" t="s">
        <v>951</v>
      </c>
      <c r="I2" s="88" t="s">
        <v>953</v>
      </c>
      <c r="J2" s="88" t="s">
        <v>954</v>
      </c>
      <c r="K2" s="88" t="s">
        <v>957</v>
      </c>
      <c r="L2" s="88" t="s">
        <v>5</v>
      </c>
      <c r="M2" s="124" t="s">
        <v>1</v>
      </c>
      <c r="N2" s="112" t="s">
        <v>955</v>
      </c>
      <c r="O2" s="112" t="s">
        <v>956</v>
      </c>
      <c r="P2" s="89" t="s">
        <v>958</v>
      </c>
      <c r="Q2" s="89" t="s">
        <v>959</v>
      </c>
      <c r="R2" s="112" t="s">
        <v>960</v>
      </c>
      <c r="S2" s="90" t="s">
        <v>1351</v>
      </c>
      <c r="T2" s="91" t="s">
        <v>965</v>
      </c>
      <c r="U2" s="138">
        <f ca="1">TODAY()-1</f>
        <v>46085</v>
      </c>
      <c r="V2" s="138">
        <f ca="1">U2-1</f>
        <v>46084</v>
      </c>
      <c r="W2" s="138">
        <f ca="1">V2-1</f>
        <v>46083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0</v>
      </c>
      <c r="V3" s="137">
        <f ca="1">_xlfn.XLOOKUP(G3&amp;$V$2,BS_CONTROLE[CHAVE],BS_CONTROLE[Quantidade_11],"-")</f>
        <v>0</v>
      </c>
      <c r="W3" s="137">
        <f ca="1">_xlfn.XLOOKUP(G3&amp;$W$2,BS_CONTROLE[CHAVE],BS_CONTROLE[Quantidade_11],"-")</f>
        <v>0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 t="str">
        <f ca="1">_xlfn.XLOOKUP(G4&amp;$U$2,BS_CONTROLE[CHAVE],BS_CONTROLE[Quantidade_11],"-")</f>
        <v>-</v>
      </c>
      <c r="V4" s="137">
        <f ca="1">_xlfn.XLOOKUP(G4&amp;$V$2,BS_CONTROLE[CHAVE],BS_CONTROLE[Quantidade_11],"-")</f>
        <v>0</v>
      </c>
      <c r="W4" s="137">
        <f ca="1">_xlfn.XLOOKUP(G4&amp;$W$2,BS_CONTROLE[CHAVE],BS_CONTROLE[Quantidade_11],"-")</f>
        <v>50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>
        <f ca="1">_xlfn.XLOOKUP(G5&amp;$U$2,BS_CONTROLE[CHAVE],BS_CONTROLE[Quantidade_11],"-")</f>
        <v>3</v>
      </c>
      <c r="V5" s="137">
        <f ca="1">_xlfn.XLOOKUP(G5&amp;$V$2,BS_CONTROLE[CHAVE],BS_CONTROLE[Quantidade_11],"-")</f>
        <v>0</v>
      </c>
      <c r="W5" s="137">
        <f ca="1">_xlfn.XLOOKUP(G5&amp;$W$2,BS_CONTROLE[CHAVE],BS_CONTROLE[Quantidade_11],"-")</f>
        <v>3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0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 t="str">
        <f ca="1">_xlfn.XLOOKUP(G7&amp;$U$2,BS_CONTROLE[CHAVE],BS_CONTROLE[Quantidade_11],"-")</f>
        <v>-</v>
      </c>
      <c r="V7" s="137">
        <f ca="1">_xlfn.XLOOKUP(G7&amp;$V$2,BS_CONTROLE[CHAVE],BS_CONTROLE[Quantidade_11],"-")</f>
        <v>0</v>
      </c>
      <c r="W7" s="137">
        <f ca="1">_xlfn.XLOOKUP(G7&amp;$W$2,BS_CONTROLE[CHAVE],BS_CONTROLE[Quantidade_11],"-")</f>
        <v>850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>
        <f ca="1">_xlfn.XLOOKUP(G8&amp;$U$2,BS_CONTROLE[CHAVE],BS_CONTROLE[Quantidade_11],"-")</f>
        <v>2</v>
      </c>
      <c r="V8" s="137">
        <f ca="1">_xlfn.XLOOKUP(G8&amp;$V$2,BS_CONTROLE[CHAVE],BS_CONTROLE[Quantidade_11],"-")</f>
        <v>0</v>
      </c>
      <c r="W8" s="137">
        <f ca="1">_xlfn.XLOOKUP(G8&amp;$W$2,BS_CONTROLE[CHAVE],BS_CONTROLE[Quantidade_11],"-")</f>
        <v>2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0</v>
      </c>
      <c r="V10" s="137">
        <f ca="1">_xlfn.XLOOKUP(G10&amp;$V$2,BS_CONTROLE[CHAVE],BS_CONTROLE[Quantidade_11],"-")</f>
        <v>0</v>
      </c>
      <c r="W10" s="137">
        <f ca="1">_xlfn.XLOOKUP(G10&amp;$W$2,BS_CONTROLE[CHAVE],BS_CONTROLE[Quantidade_11],"-")</f>
        <v>0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100</v>
      </c>
      <c r="W11" s="137">
        <f ca="1">_xlfn.XLOOKUP(G11&amp;$W$2,BS_CONTROLE[CHAVE],BS_CONTROLE[Quantidade_11],"-")</f>
        <v>0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>
        <f ca="1">_xlfn.XLOOKUP(G12&amp;$U$2,BS_CONTROLE[CHAVE],BS_CONTROLE[Quantidade_11],"-")</f>
        <v>2</v>
      </c>
      <c r="V12" s="137">
        <f ca="1">_xlfn.XLOOKUP(G12&amp;$V$2,BS_CONTROLE[CHAVE],BS_CONTROLE[Quantidade_11],"-")</f>
        <v>0</v>
      </c>
      <c r="W12" s="137">
        <f ca="1">_xlfn.XLOOKUP(G12&amp;$W$2,BS_CONTROLE[CHAVE],BS_CONTROLE[Quantidade_11],"-")</f>
        <v>2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0</v>
      </c>
      <c r="W13" s="137">
        <f ca="1">_xlfn.XLOOKUP(G13&amp;$W$2,BS_CONTROLE[CHAVE],BS_CONTROLE[Quantidade_11],"-")</f>
        <v>1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>
        <f ca="1">_xlfn.XLOOKUP(G14&amp;$U$2,BS_CONTROLE[CHAVE],BS_CONTROLE[Quantidade_11],"-")</f>
        <v>0</v>
      </c>
      <c r="V14" s="137" t="str">
        <f ca="1">_xlfn.XLOOKUP(G14&amp;$V$2,BS_CONTROLE[CHAVE],BS_CONTROLE[Quantidade_11],"-")</f>
        <v>-</v>
      </c>
      <c r="W14" s="137">
        <f ca="1">_xlfn.XLOOKUP(G14&amp;$W$2,BS_CONTROLE[CHAVE],BS_CONTROLE[Quantidade_11],"-")</f>
        <v>0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 t="str">
        <f ca="1">_xlfn.XLOOKUP(G15&amp;$U$2,BS_CONTROLE[CHAVE],BS_CONTROLE[Quantidade_11],"-")</f>
        <v>-</v>
      </c>
      <c r="V15" s="137">
        <f ca="1">_xlfn.XLOOKUP(G15&amp;$V$2,BS_CONTROLE[CHAVE],BS_CONTROLE[Quantidade_11],"-")</f>
        <v>400</v>
      </c>
      <c r="W15" s="137">
        <f ca="1">_xlfn.XLOOKUP(G15&amp;$W$2,BS_CONTROLE[CHAVE],BS_CONTROLE[Quantidade_11],"-")</f>
        <v>1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>
        <f ca="1">_xlfn.XLOOKUP(G16&amp;$W$2,BS_CONTROLE[CHAVE],BS_CONTROLE[Quantidade_11],"-")</f>
        <v>435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0</v>
      </c>
      <c r="W17" s="137">
        <f ca="1">_xlfn.XLOOKUP(G17&amp;$W$2,BS_CONTROLE[CHAVE],BS_CONTROLE[Quantidade_11],"-")</f>
        <v>50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1</v>
      </c>
      <c r="V18" s="137">
        <f ca="1">_xlfn.XLOOKUP(G18&amp;$V$2,BS_CONTROLE[CHAVE],BS_CONTROLE[Quantidade_11],"-")</f>
        <v>0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1</v>
      </c>
      <c r="V19" s="137">
        <f ca="1">_xlfn.XLOOKUP(G19&amp;$V$2,BS_CONTROLE[CHAVE],BS_CONTROLE[Quantidade_11],"-")</f>
        <v>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>
        <f ca="1">_xlfn.XLOOKUP(G20&amp;$W$2,BS_CONTROLE[CHAVE],BS_CONTROLE[Quantidade_11],"-")</f>
        <v>0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>
        <f ca="1">_xlfn.XLOOKUP(G21&amp;$U$2,BS_CONTROLE[CHAVE],BS_CONTROLE[Quantidade_11],"-")</f>
        <v>0</v>
      </c>
      <c r="V21" s="137" t="str">
        <f ca="1">_xlfn.XLOOKUP(G21&amp;$V$2,BS_CONTROLE[CHAVE],BS_CONTROLE[Quantidade_11],"-")</f>
        <v>-</v>
      </c>
      <c r="W21" s="137">
        <f ca="1">_xlfn.XLOOKUP(G21&amp;$W$2,BS_CONTROLE[CHAVE],BS_CONTROLE[Quantidade_11],"-")</f>
        <v>0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>
        <f ca="1">_xlfn.XLOOKUP(G22&amp;$W$2,BS_CONTROLE[CHAVE],BS_CONTROLE[Quantidade_11],"-")</f>
        <v>0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>
        <f ca="1">_xlfn.XLOOKUP(G23&amp;$U$2,BS_CONTROLE[CHAVE],BS_CONTROLE[Quantidade_11],"-")</f>
        <v>1</v>
      </c>
      <c r="V23" s="137" t="str">
        <f ca="1">_xlfn.XLOOKUP(G23&amp;$V$2,BS_CONTROLE[CHAVE],BS_CONTROLE[Quantidade_11],"-")</f>
        <v>-</v>
      </c>
      <c r="W23" s="137">
        <f ca="1">_xlfn.XLOOKUP(G23&amp;$W$2,BS_CONTROLE[CHAVE],BS_CONTROLE[Quantidade_11],"-")</f>
        <v>0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 t="str">
        <f ca="1">_xlfn.XLOOKUP(G24&amp;$V$2,BS_CONTROLE[CHAVE],BS_CONTROLE[Quantidade_11],"-")</f>
        <v>-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>
        <f ca="1">_xlfn.XLOOKUP(G25&amp;$U$2,BS_CONTROLE[CHAVE],BS_CONTROLE[Quantidade_11],"-")</f>
        <v>1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>
        <f ca="1">_xlfn.XLOOKUP(G26&amp;$W$2,BS_CONTROLE[CHAVE],BS_CONTROLE[Quantidade_11],"-")</f>
        <v>0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 t="str">
        <f ca="1">_xlfn.XLOOKUP(G27&amp;$U$2,BS_CONTROLE[CHAVE],BS_CONTROLE[Quantidade_11],"-")</f>
        <v>-</v>
      </c>
      <c r="V27" s="137">
        <f ca="1">_xlfn.XLOOKUP(G27&amp;$V$2,BS_CONTROLE[CHAVE],BS_CONTROLE[Quantidade_11],"-")</f>
        <v>0</v>
      </c>
      <c r="W27" s="137">
        <f ca="1">_xlfn.XLOOKUP(G27&amp;$W$2,BS_CONTROLE[CHAVE],BS_CONTROLE[Quantidade_11],"-")</f>
        <v>50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0</v>
      </c>
      <c r="V28" s="137" t="str">
        <f ca="1">_xlfn.XLOOKUP(G28&amp;$V$2,BS_CONTROLE[CHAVE],BS_CONTROLE[Quantidade_11],"-")</f>
        <v>-</v>
      </c>
      <c r="W28" s="137">
        <f ca="1">_xlfn.XLOOKUP(G28&amp;$W$2,BS_CONTROLE[CHAVE],BS_CONTROLE[Quantidade_11],"-")</f>
        <v>0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42</v>
      </c>
      <c r="V29" s="137" t="str">
        <f ca="1">_xlfn.XLOOKUP(G29&amp;$V$2,BS_CONTROLE[CHAVE],BS_CONTROLE[Quantidade_11],"-")</f>
        <v>-</v>
      </c>
      <c r="W29" s="137">
        <f ca="1">_xlfn.XLOOKUP(G29&amp;$W$2,BS_CONTROLE[CHAVE],BS_CONTROLE[Quantidade_11],"-")</f>
        <v>0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>
        <f ca="1">_xlfn.XLOOKUP(G30&amp;$U$2,BS_CONTROLE[CHAVE],BS_CONTROLE[Quantidade_11],"-")</f>
        <v>1</v>
      </c>
      <c r="V30" s="137">
        <f ca="1">_xlfn.XLOOKUP(G30&amp;$V$2,BS_CONTROLE[CHAVE],BS_CONTROLE[Quantidade_11],"-")</f>
        <v>0</v>
      </c>
      <c r="W30" s="137">
        <f ca="1">_xlfn.XLOOKUP(G30&amp;$W$2,BS_CONTROLE[CHAVE],BS_CONTROLE[Quantidade_11],"-")</f>
        <v>0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>
        <f ca="1">_xlfn.XLOOKUP(G31&amp;$U$2,BS_CONTROLE[CHAVE],BS_CONTROLE[Quantidade_11],"-")</f>
        <v>3</v>
      </c>
      <c r="V31" s="137">
        <f ca="1">_xlfn.XLOOKUP(G31&amp;$V$2,BS_CONTROLE[CHAVE],BS_CONTROLE[Quantidade_11],"-")</f>
        <v>0</v>
      </c>
      <c r="W31" s="137">
        <f ca="1">_xlfn.XLOOKUP(G31&amp;$W$2,BS_CONTROLE[CHAVE],BS_CONTROLE[Quantidade_11],"-")</f>
        <v>3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312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1</v>
      </c>
      <c r="V34" s="137">
        <f ca="1">_xlfn.XLOOKUP(G34&amp;$V$2,BS_CONTROLE[CHAVE],BS_CONTROLE[Quantidade_11],"-")</f>
        <v>0</v>
      </c>
      <c r="W34" s="137">
        <f ca="1">_xlfn.XLOOKUP(G34&amp;$W$2,BS_CONTROLE[CHAVE],BS_CONTROLE[Quantidade_11],"-")</f>
        <v>0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1</v>
      </c>
      <c r="V35" s="137">
        <f ca="1">_xlfn.XLOOKUP(G35&amp;$V$2,BS_CONTROLE[CHAVE],BS_CONTROLE[Quantidade_11],"-")</f>
        <v>0</v>
      </c>
      <c r="W35" s="137">
        <f ca="1">_xlfn.XLOOKUP(G35&amp;$W$2,BS_CONTROLE[CHAVE],BS_CONTROLE[Quantidade_11],"-")</f>
        <v>0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 t="str">
        <f ca="1">_xlfn.XLOOKUP(G36&amp;$U$2,BS_CONTROLE[CHAVE],BS_CONTROLE[Quantidade_11],"-")</f>
        <v>-</v>
      </c>
      <c r="V36" s="137">
        <f ca="1">_xlfn.XLOOKUP(G36&amp;$V$2,BS_CONTROLE[CHAVE],BS_CONTROLE[Quantidade_11],"-")</f>
        <v>0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0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1</v>
      </c>
      <c r="V38" s="137">
        <f ca="1">_xlfn.XLOOKUP(G38&amp;$V$2,BS_CONTROLE[CHAVE],BS_CONTROLE[Quantidade_11],"-")</f>
        <v>0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 t="str">
        <f ca="1">_xlfn.XLOOKUP(G39&amp;$U$2,BS_CONTROLE[CHAVE],BS_CONTROLE[Quantidade_11],"-")</f>
        <v>-</v>
      </c>
      <c r="V39" s="137">
        <f ca="1">_xlfn.XLOOKUP(G39&amp;$V$2,BS_CONTROLE[CHAVE],BS_CONTROLE[Quantidade_11],"-")</f>
        <v>0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 t="str">
        <f ca="1">_xlfn.XLOOKUP(G40&amp;$U$2,BS_CONTROLE[CHAVE],BS_CONTROLE[Quantidade_11],"-")</f>
        <v>-</v>
      </c>
      <c r="V40" s="137">
        <f ca="1">_xlfn.XLOOKUP(G40&amp;$V$2,BS_CONTROLE[CHAVE],BS_CONTROLE[Quantidade_11],"-")</f>
        <v>0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>
        <f ca="1">_xlfn.XLOOKUP(G42&amp;$W$2,BS_CONTROLE[CHAVE],BS_CONTROLE[Quantidade_11],"-")</f>
        <v>0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0</v>
      </c>
      <c r="W43" s="137">
        <f ca="1">_xlfn.XLOOKUP(G43&amp;$W$2,BS_CONTROLE[CHAVE],BS_CONTROLE[Quantidade_11],"-")</f>
        <v>50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400</v>
      </c>
      <c r="W44" s="137">
        <f ca="1">_xlfn.XLOOKUP(G44&amp;$W$2,BS_CONTROLE[CHAVE],BS_CONTROLE[Quantidade_11],"-")</f>
        <v>1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1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0</v>
      </c>
      <c r="V46" s="137">
        <f ca="1">_xlfn.XLOOKUP(G46&amp;$V$2,BS_CONTROLE[CHAVE],BS_CONTROLE[Quantidade_11],"-")</f>
        <v>2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>
        <f ca="1">_xlfn.XLOOKUP(G47&amp;$U$2,BS_CONTROLE[CHAVE],BS_CONTROLE[Quantidade_11],"-")</f>
        <v>1</v>
      </c>
      <c r="V47" s="137">
        <f ca="1">_xlfn.XLOOKUP(G47&amp;$V$2,BS_CONTROLE[CHAVE],BS_CONTROLE[Quantidade_11],"-")</f>
        <v>0</v>
      </c>
      <c r="W47" s="137">
        <f ca="1">_xlfn.XLOOKUP(G47&amp;$W$2,BS_CONTROLE[CHAVE],BS_CONTROLE[Quantidade_11],"-")</f>
        <v>0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 t="str">
        <f ca="1">_xlfn.XLOOKUP(G48&amp;$U$2,BS_CONTROLE[CHAVE],BS_CONTROLE[Quantidade_11],"-")</f>
        <v>-</v>
      </c>
      <c r="V48" s="137">
        <f ca="1">_xlfn.XLOOKUP(G48&amp;$V$2,BS_CONTROLE[CHAVE],BS_CONTROLE[Quantidade_11],"-")</f>
        <v>0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0</v>
      </c>
      <c r="V49" s="137">
        <f ca="1">_xlfn.XLOOKUP(G49&amp;$V$2,BS_CONTROLE[CHAVE],BS_CONTROLE[Quantidade_11],"-")</f>
        <v>0</v>
      </c>
      <c r="W49" s="137">
        <f ca="1">_xlfn.XLOOKUP(G49&amp;$W$2,BS_CONTROLE[CHAVE],BS_CONTROLE[Quantidade_11],"-")</f>
        <v>0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0</v>
      </c>
      <c r="W50" s="137">
        <f ca="1">_xlfn.XLOOKUP(G50&amp;$W$2,BS_CONTROLE[CHAVE],BS_CONTROLE[Quantidade_11],"-")</f>
        <v>1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>
        <f ca="1">_xlfn.XLOOKUP(G51&amp;$U$2,BS_CONTROLE[CHAVE],BS_CONTROLE[Quantidade_11],"-")</f>
        <v>30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>
        <f ca="1">_xlfn.XLOOKUP(G52&amp;$V$2,BS_CONTROLE[CHAVE],BS_CONTROLE[Quantidade_11],"-")</f>
        <v>0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>
        <f ca="1">_xlfn.XLOOKUP(G53&amp;$V$2,BS_CONTROLE[CHAVE],BS_CONTROLE[Quantidade_11],"-")</f>
        <v>0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0</v>
      </c>
      <c r="W54" s="137">
        <f ca="1">_xlfn.XLOOKUP(G54&amp;$W$2,BS_CONTROLE[CHAVE],BS_CONTROLE[Quantidade_11],"-")</f>
        <v>850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40</v>
      </c>
      <c r="V55" s="137">
        <f ca="1">_xlfn.XLOOKUP(G55&amp;$V$2,BS_CONTROLE[CHAVE],BS_CONTROLE[Quantidade_11],"-")</f>
        <v>0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100</v>
      </c>
      <c r="W56" s="137">
        <f ca="1">_xlfn.XLOOKUP(G56&amp;$W$2,BS_CONTROLE[CHAVE],BS_CONTROLE[Quantidade_11],"-")</f>
        <v>0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>
        <f ca="1">_xlfn.XLOOKUP(G57&amp;$U$2,BS_CONTROLE[CHAVE],BS_CONTROLE[Quantidade_11],"-")</f>
        <v>2</v>
      </c>
      <c r="V57" s="137">
        <f ca="1">_xlfn.XLOOKUP(G57&amp;$V$2,BS_CONTROLE[CHAVE],BS_CONTROLE[Quantidade_11],"-")</f>
        <v>0</v>
      </c>
      <c r="W57" s="137">
        <f ca="1">_xlfn.XLOOKUP(G57&amp;$W$2,BS_CONTROLE[CHAVE],BS_CONTROLE[Quantidade_11],"-")</f>
        <v>2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>
        <f ca="1">_xlfn.XLOOKUP(G58&amp;$U$2,BS_CONTROLE[CHAVE],BS_CONTROLE[Quantidade_11],"-")</f>
        <v>0</v>
      </c>
      <c r="V58" s="137">
        <f ca="1">_xlfn.XLOOKUP(G58&amp;$V$2,BS_CONTROLE[CHAVE],BS_CONTROLE[Quantidade_11],"-")</f>
        <v>0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0</v>
      </c>
      <c r="W59" s="137">
        <f ca="1">_xlfn.XLOOKUP(G59&amp;$W$2,BS_CONTROLE[CHAVE],BS_CONTROLE[Quantidade_11],"-")</f>
        <v>50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>
        <f ca="1">_xlfn.XLOOKUP(G60&amp;$W$2,BS_CONTROLE[CHAVE],BS_CONTROLE[Quantidade_11],"-")</f>
        <v>0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>
        <f ca="1">_xlfn.XLOOKUP(G61&amp;$U$2,BS_CONTROLE[CHAVE],BS_CONTROLE[Quantidade_11],"-")</f>
        <v>3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3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>
        <f ca="1">_xlfn.XLOOKUP(G64&amp;$U$2,BS_CONTROLE[CHAVE],BS_CONTROLE[Quantidade_11],"-")</f>
        <v>0</v>
      </c>
      <c r="V64" s="137">
        <f ca="1">_xlfn.XLOOKUP(G64&amp;$V$2,BS_CONTROLE[CHAVE],BS_CONTROLE[Quantidade_11],"-")</f>
        <v>0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>
        <f ca="1">_xlfn.XLOOKUP(G66&amp;$V$2,BS_CONTROLE[CHAVE],BS_CONTROLE[Quantidade_11],"-")</f>
        <v>0</v>
      </c>
      <c r="W66" s="137">
        <f ca="1">_xlfn.XLOOKUP(G66&amp;$W$2,BS_CONTROLE[CHAVE],BS_CONTROLE[Quantidade_11],"-")</f>
        <v>0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 t="str">
        <f ca="1">_xlfn.XLOOKUP(G67&amp;$U$2,BS_CONTROLE[CHAVE],BS_CONTROLE[Quantidade_11],"-")</f>
        <v>-</v>
      </c>
      <c r="V67" s="137">
        <f ca="1">_xlfn.XLOOKUP(G67&amp;$V$2,BS_CONTROLE[CHAVE],BS_CONTROLE[Quantidade_11],"-")</f>
        <v>0</v>
      </c>
      <c r="W67" s="137">
        <f ca="1">_xlfn.XLOOKUP(G67&amp;$W$2,BS_CONTROLE[CHAVE],BS_CONTROLE[Quantidade_11],"-")</f>
        <v>850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0</v>
      </c>
      <c r="W68" s="137">
        <f ca="1">_xlfn.XLOOKUP(G68&amp;$W$2,BS_CONTROLE[CHAVE],BS_CONTROLE[Quantidade_11],"-")</f>
        <v>50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100</v>
      </c>
      <c r="W69" s="137">
        <f ca="1">_xlfn.XLOOKUP(G69&amp;$W$2,BS_CONTROLE[CHAVE],BS_CONTROLE[Quantidade_11],"-")</f>
        <v>0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40</v>
      </c>
      <c r="V70" s="137">
        <f ca="1">_xlfn.XLOOKUP(G70&amp;$V$2,BS_CONTROLE[CHAVE],BS_CONTROLE[Quantidade_11],"-")</f>
        <v>0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312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>
        <f ca="1">_xlfn.XLOOKUP(G73&amp;$U$2,BS_CONTROLE[CHAVE],BS_CONTROLE[Quantidade_11],"-")</f>
        <v>3</v>
      </c>
      <c r="V73" s="137">
        <f ca="1">_xlfn.XLOOKUP(G73&amp;$V$2,BS_CONTROLE[CHAVE],BS_CONTROLE[Quantidade_11],"-")</f>
        <v>0</v>
      </c>
      <c r="W73" s="137">
        <f ca="1">_xlfn.XLOOKUP(G73&amp;$W$2,BS_CONTROLE[CHAVE],BS_CONTROLE[Quantidade_11],"-")</f>
        <v>3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1</v>
      </c>
      <c r="V74" s="137">
        <f ca="1">_xlfn.XLOOKUP(G74&amp;$V$2,BS_CONTROLE[CHAVE],BS_CONTROLE[Quantidade_11],"-")</f>
        <v>0</v>
      </c>
      <c r="W74" s="137">
        <f ca="1">_xlfn.XLOOKUP(G74&amp;$W$2,BS_CONTROLE[CHAVE],BS_CONTROLE[Quantidade_11],"-")</f>
        <v>0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1</v>
      </c>
      <c r="V75" s="137">
        <f ca="1">_xlfn.XLOOKUP(G75&amp;$V$2,BS_CONTROLE[CHAVE],BS_CONTROLE[Quantidade_11],"-")</f>
        <v>0</v>
      </c>
      <c r="W75" s="137">
        <f ca="1">_xlfn.XLOOKUP(G75&amp;$W$2,BS_CONTROLE[CHAVE],BS_CONTROLE[Quantidade_11],"-")</f>
        <v>0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>
        <f ca="1">_xlfn.XLOOKUP(G76&amp;$W$2,BS_CONTROLE[CHAVE],BS_CONTROLE[Quantidade_11],"-")</f>
        <v>0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 t="str">
        <f ca="1">_xlfn.XLOOKUP(G78&amp;$U$2,BS_CONTROLE[CHAVE],BS_CONTROLE[Quantidade_11],"-")</f>
        <v>-</v>
      </c>
      <c r="V78" s="137">
        <f ca="1">_xlfn.XLOOKUP(G78&amp;$V$2,BS_CONTROLE[CHAVE],BS_CONTROLE[Quantidade_11],"-")</f>
        <v>0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 t="str">
        <f ca="1">_xlfn.XLOOKUP(G79&amp;$U$2,BS_CONTROLE[CHAVE],BS_CONTROLE[Quantidade_11],"-")</f>
        <v>-</v>
      </c>
      <c r="V79" s="137">
        <f ca="1">_xlfn.XLOOKUP(G79&amp;$V$2,BS_CONTROLE[CHAVE],BS_CONTROLE[Quantidade_11],"-")</f>
        <v>0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 t="str">
        <f ca="1">_xlfn.XLOOKUP(G80&amp;$U$2,BS_CONTROLE[CHAVE],BS_CONTROLE[Quantidade_11],"-")</f>
        <v>-</v>
      </c>
      <c r="V80" s="137">
        <f ca="1">_xlfn.XLOOKUP(G80&amp;$V$2,BS_CONTROLE[CHAVE],BS_CONTROLE[Quantidade_11],"-")</f>
        <v>0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0.125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1</v>
      </c>
      <c r="V81" s="137">
        <f ca="1">_xlfn.XLOOKUP(G81&amp;$V$2,BS_CONTROLE[CHAVE],BS_CONTROLE[Quantidade_11],"-")</f>
        <v>0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 t="str">
        <f ca="1">_xlfn.XLOOKUP(G82&amp;$U$2,BS_CONTROLE[CHAVE],BS_CONTROLE[Quantidade_11],"-")</f>
        <v>-</v>
      </c>
      <c r="V82" s="137">
        <f ca="1">_xlfn.XLOOKUP(G82&amp;$V$2,BS_CONTROLE[CHAVE],BS_CONTROLE[Quantidade_11],"-")</f>
        <v>0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0.125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 t="str">
        <f ca="1">_xlfn.XLOOKUP(G83&amp;$U$2,BS_CONTROLE[CHAVE],BS_CONTROLE[Quantidade_11],"-")</f>
        <v>-</v>
      </c>
      <c r="V83" s="137">
        <f ca="1">_xlfn.XLOOKUP(G83&amp;$V$2,BS_CONTROLE[CHAVE],BS_CONTROLE[Quantidade_11],"-")</f>
        <v>0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 t="str">
        <f ca="1">_xlfn.XLOOKUP(G86&amp;$U$2,BS_CONTROLE[CHAVE],BS_CONTROLE[Quantidade_11],"-")</f>
        <v>-</v>
      </c>
      <c r="V86" s="137">
        <f ca="1">_xlfn.XLOOKUP(G86&amp;$V$2,BS_CONTROLE[CHAVE],BS_CONTROLE[Quantidade_11],"-")</f>
        <v>0</v>
      </c>
      <c r="W86" s="137">
        <f ca="1">_xlfn.XLOOKUP(G86&amp;$W$2,BS_CONTROLE[CHAVE],BS_CONTROLE[Quantidade_11],"-")</f>
        <v>50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1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 t="str">
        <f ca="1">_xlfn.XLOOKUP(G89&amp;$U$2,BS_CONTROLE[CHAVE],BS_CONTROLE[Quantidade_11],"-")</f>
        <v>-</v>
      </c>
      <c r="V89" s="137">
        <f ca="1">_xlfn.XLOOKUP(G89&amp;$V$2,BS_CONTROLE[CHAVE],BS_CONTROLE[Quantidade_11],"-")</f>
        <v>400</v>
      </c>
      <c r="W89" s="137">
        <f ca="1">_xlfn.XLOOKUP(G89&amp;$W$2,BS_CONTROLE[CHAVE],BS_CONTROLE[Quantidade_11],"-")</f>
        <v>1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0</v>
      </c>
      <c r="V90" s="137">
        <f ca="1">_xlfn.XLOOKUP(G90&amp;$V$2,BS_CONTROLE[CHAVE],BS_CONTROLE[Quantidade_11],"-")</f>
        <v>2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>
        <f ca="1">_xlfn.XLOOKUP(G92&amp;$U$2,BS_CONTROLE[CHAVE],BS_CONTROLE[Quantidade_11],"-")</f>
        <v>1</v>
      </c>
      <c r="V92" s="137">
        <f ca="1">_xlfn.XLOOKUP(G92&amp;$V$2,BS_CONTROLE[CHAVE],BS_CONTROLE[Quantidade_11],"-")</f>
        <v>0</v>
      </c>
      <c r="W92" s="137">
        <f ca="1">_xlfn.XLOOKUP(G92&amp;$W$2,BS_CONTROLE[CHAVE],BS_CONTROLE[Quantidade_11],"-")</f>
        <v>0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 t="str">
        <f ca="1">_xlfn.XLOOKUP(G93&amp;$U$2,BS_CONTROLE[CHAVE],BS_CONTROLE[Quantidade_11],"-")</f>
        <v>-</v>
      </c>
      <c r="V93" s="137">
        <f ca="1">_xlfn.XLOOKUP(G93&amp;$V$2,BS_CONTROLE[CHAVE],BS_CONTROLE[Quantidade_11],"-")</f>
        <v>0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0.125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0</v>
      </c>
      <c r="V94" s="137">
        <f ca="1">_xlfn.XLOOKUP(G94&amp;$V$2,BS_CONTROLE[CHAVE],BS_CONTROLE[Quantidade_11],"-")</f>
        <v>0</v>
      </c>
      <c r="W94" s="137">
        <f ca="1">_xlfn.XLOOKUP(G94&amp;$W$2,BS_CONTROLE[CHAVE],BS_CONTROLE[Quantidade_11],"-")</f>
        <v>0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0</v>
      </c>
      <c r="W95" s="137">
        <f ca="1">_xlfn.XLOOKUP(G95&amp;$W$2,BS_CONTROLE[CHAVE],BS_CONTROLE[Quantidade_11],"-")</f>
        <v>1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>
        <f ca="1">_xlfn.XLOOKUP(G96&amp;$U$2,BS_CONTROLE[CHAVE],BS_CONTROLE[Quantidade_11],"-")</f>
        <v>30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>
        <f ca="1">_xlfn.XLOOKUP(G98&amp;$U$2,BS_CONTROLE[CHAVE],BS_CONTROLE[Quantidade_11],"-")</f>
        <v>2</v>
      </c>
      <c r="V98" s="137">
        <f ca="1">_xlfn.XLOOKUP(G98&amp;$V$2,BS_CONTROLE[CHAVE],BS_CONTROLE[Quantidade_11],"-")</f>
        <v>0</v>
      </c>
      <c r="W98" s="137">
        <f ca="1">_xlfn.XLOOKUP(G98&amp;$W$2,BS_CONTROLE[CHAVE],BS_CONTROLE[Quantidade_11],"-")</f>
        <v>2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>
        <f ca="1">_xlfn.XLOOKUP(G99&amp;$V$2,BS_CONTROLE[CHAVE],BS_CONTROLE[Quantidade_11],"-")</f>
        <v>0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>
        <f ca="1">_xlfn.XLOOKUP(G103&amp;$U$2,BS_CONTROLE[CHAVE],BS_CONTROLE[Quantidade_11],"-")</f>
        <v>2</v>
      </c>
      <c r="V103" s="137">
        <f ca="1">_xlfn.XLOOKUP(G103&amp;$V$2,BS_CONTROLE[CHAVE],BS_CONTROLE[Quantidade_11],"-")</f>
        <v>0</v>
      </c>
      <c r="W103" s="137">
        <f ca="1">_xlfn.XLOOKUP(G103&amp;$W$2,BS_CONTROLE[CHAVE],BS_CONTROLE[Quantidade_11],"-")</f>
        <v>2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1</v>
      </c>
      <c r="V104" s="137" t="str">
        <f ca="1">_xlfn.XLOOKUP(G104&amp;$V$2,BS_CONTROLE[CHAVE],BS_CONTROLE[Quantidade_11],"-")</f>
        <v>-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>
        <f ca="1">_xlfn.XLOOKUP(G105&amp;$U$2,BS_CONTROLE[CHAVE],BS_CONTROLE[Quantidade_11],"-")</f>
        <v>0</v>
      </c>
      <c r="V105" s="137">
        <f ca="1">_xlfn.XLOOKUP(G105&amp;$V$2,BS_CONTROLE[CHAVE],BS_CONTROLE[Quantidade_11],"-")</f>
        <v>0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>
        <f ca="1">_xlfn.XLOOKUP(G107&amp;$U$2,BS_CONTROLE[CHAVE],BS_CONTROLE[Quantidade_11],"-")</f>
        <v>54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100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 t="str">
        <f ca="1">_xlfn.XLOOKUP(G111&amp;$U$2,BS_CONTROLE[CHAVE],BS_CONTROLE[Quantidade_11],"-")</f>
        <v>-</v>
      </c>
      <c r="V111" s="137">
        <f ca="1">_xlfn.XLOOKUP(G111&amp;$V$2,BS_CONTROLE[CHAVE],BS_CONTROLE[Quantidade_11],"-")</f>
        <v>0</v>
      </c>
      <c r="W111" s="137">
        <f ca="1">_xlfn.XLOOKUP(G111&amp;$W$2,BS_CONTROLE[CHAVE],BS_CONTROLE[Quantidade_11],"-")</f>
        <v>850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0</v>
      </c>
      <c r="W112" s="137">
        <f ca="1">_xlfn.XLOOKUP(G112&amp;$W$2,BS_CONTROLE[CHAVE],BS_CONTROLE[Quantidade_11],"-")</f>
        <v>50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>
        <f ca="1">_xlfn.XLOOKUP(G113&amp;$U$2,BS_CONTROLE[CHAVE],BS_CONTROLE[Quantidade_11],"-")</f>
        <v>30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40</v>
      </c>
      <c r="V114" s="137">
        <f ca="1">_xlfn.XLOOKUP(G114&amp;$V$2,BS_CONTROLE[CHAVE],BS_CONTROLE[Quantidade_11],"-")</f>
        <v>0</v>
      </c>
      <c r="W114" s="137" t="str">
        <f ca="1">_xlfn.XLOOKUP(G114&amp;$W$2,BS_CONTROLE[CHAVE],BS_CONTROLE[Quantidade_11],"-")</f>
        <v>-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1</v>
      </c>
      <c r="V117" s="137">
        <f ca="1">_xlfn.XLOOKUP(G117&amp;$V$2,BS_CONTROLE[CHAVE],BS_CONTROLE[Quantidade_11],"-")</f>
        <v>0</v>
      </c>
      <c r="W117" s="137">
        <f ca="1">_xlfn.XLOOKUP(G117&amp;$W$2,BS_CONTROLE[CHAVE],BS_CONTROLE[Quantidade_11],"-")</f>
        <v>0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1</v>
      </c>
      <c r="V118" s="137">
        <f ca="1">_xlfn.XLOOKUP(G118&amp;$V$2,BS_CONTROLE[CHAVE],BS_CONTROLE[Quantidade_11],"-")</f>
        <v>0</v>
      </c>
      <c r="W118" s="137">
        <f ca="1">_xlfn.XLOOKUP(G118&amp;$W$2,BS_CONTROLE[CHAVE],BS_CONTROLE[Quantidade_11],"-")</f>
        <v>0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312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>
        <f ca="1">_xlfn.XLOOKUP(G120&amp;$U$2,BS_CONTROLE[CHAVE],BS_CONTROLE[Quantidade_11],"-")</f>
        <v>3</v>
      </c>
      <c r="V120" s="137">
        <f ca="1">_xlfn.XLOOKUP(G120&amp;$V$2,BS_CONTROLE[CHAVE],BS_CONTROLE[Quantidade_11],"-")</f>
        <v>0</v>
      </c>
      <c r="W120" s="137">
        <f ca="1">_xlfn.XLOOKUP(G120&amp;$W$2,BS_CONTROLE[CHAVE],BS_CONTROLE[Quantidade_11],"-")</f>
        <v>3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>
        <f ca="1">_xlfn.XLOOKUP(G121&amp;$U$2,BS_CONTROLE[CHAVE],BS_CONTROLE[Quantidade_11],"-")</f>
        <v>0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0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>
        <f ca="1">_xlfn.XLOOKUP(G122&amp;$U$2,BS_CONTROLE[CHAVE],BS_CONTROLE[Quantidade_11],"-")</f>
        <v>30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1</v>
      </c>
      <c r="V125" s="137">
        <f ca="1">_xlfn.XLOOKUP(G125&amp;$V$2,BS_CONTROLE[CHAVE],BS_CONTROLE[Quantidade_11],"-")</f>
        <v>0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>
        <f ca="1">_xlfn.XLOOKUP(G126&amp;$U$2,BS_CONTROLE[CHAVE],BS_CONTROLE[Quantidade_11],"-")</f>
        <v>1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>
        <f ca="1">_xlfn.XLOOKUP(G127&amp;$U$2,BS_CONTROLE[CHAVE],BS_CONTROLE[Quantidade_11],"-")</f>
        <v>1</v>
      </c>
      <c r="V127" s="137" t="str">
        <f ca="1">_xlfn.XLOOKUP(G127&amp;$V$2,BS_CONTROLE[CHAVE],BS_CONTROLE[Quantidade_11],"-")</f>
        <v>-</v>
      </c>
      <c r="W127" s="137">
        <f ca="1">_xlfn.XLOOKUP(G127&amp;$W$2,BS_CONTROLE[CHAVE],BS_CONTROLE[Quantidade_11],"-")</f>
        <v>0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>
        <f ca="1">_xlfn.XLOOKUP(G128&amp;$U$2,BS_CONTROLE[CHAVE],BS_CONTROLE[Quantidade_11],"-")</f>
        <v>1</v>
      </c>
      <c r="V128" s="137" t="str">
        <f ca="1">_xlfn.XLOOKUP(G128&amp;$V$2,BS_CONTROLE[CHAVE],BS_CONTROLE[Quantidade_11],"-")</f>
        <v>-</v>
      </c>
      <c r="W128" s="137">
        <f ca="1">_xlfn.XLOOKUP(G128&amp;$W$2,BS_CONTROLE[CHAVE],BS_CONTROLE[Quantidade_11],"-")</f>
        <v>0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>
        <f ca="1">_xlfn.XLOOKUP(G129&amp;$U$2,BS_CONTROLE[CHAVE],BS_CONTROLE[Quantidade_11],"-")</f>
        <v>1</v>
      </c>
      <c r="V129" s="137" t="str">
        <f ca="1">_xlfn.XLOOKUP(G129&amp;$V$2,BS_CONTROLE[CHAVE],BS_CONTROLE[Quantidade_11],"-")</f>
        <v>-</v>
      </c>
      <c r="W129" s="137">
        <f ca="1">_xlfn.XLOOKUP(G129&amp;$W$2,BS_CONTROLE[CHAVE],BS_CONTROLE[Quantidade_11],"-")</f>
        <v>0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0</v>
      </c>
      <c r="V131" s="137">
        <f ca="1">_xlfn.XLOOKUP(G131&amp;$V$2,BS_CONTROLE[CHAVE],BS_CONTROLE[Quantidade_11],"-")</f>
        <v>2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 t="str">
        <f ca="1">_xlfn.XLOOKUP(G132&amp;$U$2,BS_CONTROLE[CHAVE],BS_CONTROLE[Quantidade_11],"-")</f>
        <v>-</v>
      </c>
      <c r="V132" s="137">
        <f ca="1">_xlfn.XLOOKUP(G132&amp;$V$2,BS_CONTROLE[CHAVE],BS_CONTROLE[Quantidade_11],"-")</f>
        <v>0</v>
      </c>
      <c r="W132" s="137">
        <f ca="1">_xlfn.XLOOKUP(G132&amp;$W$2,BS_CONTROLE[CHAVE],BS_CONTROLE[Quantidade_11],"-")</f>
        <v>50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42</v>
      </c>
      <c r="V133" s="137" t="str">
        <f ca="1">_xlfn.XLOOKUP(G133&amp;$V$2,BS_CONTROLE[CHAVE],BS_CONTROLE[Quantidade_11],"-")</f>
        <v>-</v>
      </c>
      <c r="W133" s="137">
        <f ca="1">_xlfn.XLOOKUP(G133&amp;$W$2,BS_CONTROLE[CHAVE],BS_CONTROLE[Quantidade_11],"-")</f>
        <v>0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0</v>
      </c>
      <c r="V134" s="137" t="str">
        <f ca="1">_xlfn.XLOOKUP(G134&amp;$V$2,BS_CONTROLE[CHAVE],BS_CONTROLE[Quantidade_11],"-")</f>
        <v>-</v>
      </c>
      <c r="W134" s="137">
        <f ca="1">_xlfn.XLOOKUP(G134&amp;$W$2,BS_CONTROLE[CHAVE],BS_CONTROLE[Quantidade_11],"-")</f>
        <v>0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0</v>
      </c>
      <c r="W135" s="137">
        <f ca="1">_xlfn.XLOOKUP(G135&amp;$W$2,BS_CONTROLE[CHAVE],BS_CONTROLE[Quantidade_11],"-")</f>
        <v>1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>
        <f ca="1">_xlfn.XLOOKUP(G136&amp;$U$2,BS_CONTROLE[CHAVE],BS_CONTROLE[Quantidade_11],"-")</f>
        <v>1</v>
      </c>
      <c r="V136" s="137">
        <f ca="1">_xlfn.XLOOKUP(G136&amp;$V$2,BS_CONTROLE[CHAVE],BS_CONTROLE[Quantidade_11],"-")</f>
        <v>0</v>
      </c>
      <c r="W136" s="137">
        <f ca="1">_xlfn.XLOOKUP(G136&amp;$W$2,BS_CONTROLE[CHAVE],BS_CONTROLE[Quantidade_11],"-")</f>
        <v>0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>
        <f ca="1">_xlfn.XLOOKUP(G138&amp;$U$2,BS_CONTROLE[CHAVE],BS_CONTROLE[Quantidade_11],"-")</f>
        <v>2</v>
      </c>
      <c r="V138" s="137">
        <f ca="1">_xlfn.XLOOKUP(G138&amp;$V$2,BS_CONTROLE[CHAVE],BS_CONTROLE[Quantidade_11],"-")</f>
        <v>0</v>
      </c>
      <c r="W138" s="137">
        <f ca="1">_xlfn.XLOOKUP(G138&amp;$W$2,BS_CONTROLE[CHAVE],BS_CONTROLE[Quantidade_11],"-")</f>
        <v>2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>
        <f ca="1">_xlfn.XLOOKUP(G139&amp;$U$2,BS_CONTROLE[CHAVE],BS_CONTROLE[Quantidade_11],"-")</f>
        <v>0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0</v>
      </c>
      <c r="V140" s="137">
        <f ca="1">_xlfn.XLOOKUP(G140&amp;$V$2,BS_CONTROLE[CHAVE],BS_CONTROLE[Quantidade_11],"-")</f>
        <v>0</v>
      </c>
      <c r="W140" s="137">
        <f ca="1">_xlfn.XLOOKUP(G140&amp;$W$2,BS_CONTROLE[CHAVE],BS_CONTROLE[Quantidade_11],"-")</f>
        <v>0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 t="str">
        <f ca="1">_xlfn.XLOOKUP(G142&amp;$U$2,BS_CONTROLE[CHAVE],BS_CONTROLE[Quantidade_11],"-")</f>
        <v>-</v>
      </c>
      <c r="V142" s="137" t="str">
        <f ca="1">_xlfn.XLOOKUP(G142&amp;$V$2,BS_CONTROLE[CHAVE],BS_CONTROLE[Quantidade_11],"-")</f>
        <v>-</v>
      </c>
      <c r="W142" s="137">
        <f ca="1">_xlfn.XLOOKUP(G142&amp;$W$2,BS_CONTROLE[CHAVE],BS_CONTROLE[Quantidade_11],"-")</f>
        <v>435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1</v>
      </c>
      <c r="V143" s="137" t="str">
        <f ca="1">_xlfn.XLOOKUP(G143&amp;$V$2,BS_CONTROLE[CHAVE],BS_CONTROLE[Quantidade_11],"-")</f>
        <v>-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>
        <f ca="1">_xlfn.XLOOKUP(G144&amp;$U$2,BS_CONTROLE[CHAVE],BS_CONTROLE[Quantidade_11],"-")</f>
        <v>0</v>
      </c>
      <c r="V144" s="137">
        <f ca="1">_xlfn.XLOOKUP(G144&amp;$V$2,BS_CONTROLE[CHAVE],BS_CONTROLE[Quantidade_11],"-")</f>
        <v>0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100</v>
      </c>
      <c r="W147" s="137">
        <f ca="1">_xlfn.XLOOKUP(G147&amp;$W$2,BS_CONTROLE[CHAVE],BS_CONTROLE[Quantidade_11],"-")</f>
        <v>0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 t="str">
        <f ca="1">_xlfn.XLOOKUP(G148&amp;$U$2,BS_CONTROLE[CHAVE],BS_CONTROLE[Quantidade_11],"-")</f>
        <v>-</v>
      </c>
      <c r="V148" s="137">
        <f ca="1">_xlfn.XLOOKUP(G148&amp;$V$2,BS_CONTROLE[CHAVE],BS_CONTROLE[Quantidade_11],"-")</f>
        <v>0</v>
      </c>
      <c r="W148" s="137">
        <f ca="1">_xlfn.XLOOKUP(G148&amp;$W$2,BS_CONTROLE[CHAVE],BS_CONTROLE[Quantidade_11],"-")</f>
        <v>850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0</v>
      </c>
      <c r="W149" s="137">
        <f ca="1">_xlfn.XLOOKUP(G149&amp;$W$2,BS_CONTROLE[CHAVE],BS_CONTROLE[Quantidade_11],"-")</f>
        <v>50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>
        <f ca="1">_xlfn.XLOOKUP(G150&amp;$U$2,BS_CONTROLE[CHAVE],BS_CONTROLE[Quantidade_11],"-")</f>
        <v>30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40</v>
      </c>
      <c r="V152" s="137">
        <f ca="1">_xlfn.XLOOKUP(G152&amp;$V$2,BS_CONTROLE[CHAVE],BS_CONTROLE[Quantidade_11],"-")</f>
        <v>0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>
        <f ca="1">_xlfn.XLOOKUP(G153&amp;$U$2,BS_CONTROLE[CHAVE],BS_CONTROLE[Quantidade_11],"-")</f>
        <v>54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>
        <f ca="1">_xlfn.XLOOKUP(G155&amp;$U$2,BS_CONTROLE[CHAVE],BS_CONTROLE[Quantidade_11],"-")</f>
        <v>0</v>
      </c>
      <c r="V155" s="137" t="str">
        <f ca="1">_xlfn.XLOOKUP(G155&amp;$V$2,BS_CONTROLE[CHAVE],BS_CONTROLE[Quantidade_11],"-")</f>
        <v>-</v>
      </c>
      <c r="W155" s="137">
        <f ca="1">_xlfn.XLOOKUP(G155&amp;$W$2,BS_CONTROLE[CHAVE],BS_CONTROLE[Quantidade_11],"-")</f>
        <v>0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>
        <f ca="1">_xlfn.XLOOKUP(G156&amp;$U$2,BS_CONTROLE[CHAVE],BS_CONTROLE[Quantidade_11],"-")</f>
        <v>30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312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>
        <f ca="1">_xlfn.XLOOKUP(G158&amp;$W$2,BS_CONTROLE[CHAVE],BS_CONTROLE[Quantidade_11],"-")</f>
        <v>0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1</v>
      </c>
      <c r="V159" s="137">
        <f ca="1">_xlfn.XLOOKUP(G159&amp;$V$2,BS_CONTROLE[CHAVE],BS_CONTROLE[Quantidade_11],"-")</f>
        <v>0</v>
      </c>
      <c r="W159" s="137">
        <f ca="1">_xlfn.XLOOKUP(G159&amp;$W$2,BS_CONTROLE[CHAVE],BS_CONTROLE[Quantidade_11],"-")</f>
        <v>0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1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>
        <f ca="1">_xlfn.XLOOKUP(G162&amp;$U$2,BS_CONTROLE[CHAVE],BS_CONTROLE[Quantidade_11],"-")</f>
        <v>1</v>
      </c>
      <c r="V162" s="137" t="str">
        <f ca="1">_xlfn.XLOOKUP(G162&amp;$V$2,BS_CONTROLE[CHAVE],BS_CONTROLE[Quantidade_11],"-")</f>
        <v>-</v>
      </c>
      <c r="W162" s="137">
        <f ca="1">_xlfn.XLOOKUP(G162&amp;$W$2,BS_CONTROLE[CHAVE],BS_CONTROLE[Quantidade_11],"-")</f>
        <v>0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>
        <f ca="1">_xlfn.XLOOKUP(G163&amp;$W$2,BS_CONTROLE[CHAVE],BS_CONTROLE[Quantidade_11],"-")</f>
        <v>0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>
        <f ca="1">_xlfn.XLOOKUP(G164&amp;$U$2,BS_CONTROLE[CHAVE],BS_CONTROLE[Quantidade_11],"-")</f>
        <v>1</v>
      </c>
      <c r="V164" s="137" t="str">
        <f ca="1">_xlfn.XLOOKUP(G164&amp;$V$2,BS_CONTROLE[CHAVE],BS_CONTROLE[Quantidade_11],"-")</f>
        <v>-</v>
      </c>
      <c r="W164" s="137">
        <f ca="1">_xlfn.XLOOKUP(G164&amp;$W$2,BS_CONTROLE[CHAVE],BS_CONTROLE[Quantidade_11],"-")</f>
        <v>0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 t="str">
        <f ca="1">_xlfn.XLOOKUP(G165&amp;$V$2,BS_CONTROLE[CHAVE],BS_CONTROLE[Quantidade_11],"-")</f>
        <v>-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>
        <f ca="1">_xlfn.XLOOKUP(G167&amp;$U$2,BS_CONTROLE[CHAVE],BS_CONTROLE[Quantidade_11],"-")</f>
        <v>2</v>
      </c>
      <c r="V167" s="137">
        <f ca="1">_xlfn.XLOOKUP(G167&amp;$V$2,BS_CONTROLE[CHAVE],BS_CONTROLE[Quantidade_11],"-")</f>
        <v>0</v>
      </c>
      <c r="W167" s="137">
        <f ca="1">_xlfn.XLOOKUP(G167&amp;$W$2,BS_CONTROLE[CHAVE],BS_CONTROLE[Quantidade_11],"-")</f>
        <v>2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1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>
        <f ca="1">_xlfn.XLOOKUP(G172&amp;$U$2,BS_CONTROLE[CHAVE],BS_CONTROLE[Quantidade_11],"-")</f>
        <v>1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0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0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0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 t="str">
        <f ca="1">_xlfn.XLOOKUP(G174&amp;$U$2,BS_CONTROLE[CHAVE],BS_CONTROLE[Quantidade_11],"-")</f>
        <v>-</v>
      </c>
      <c r="V174" s="137">
        <f ca="1">_xlfn.XLOOKUP(G174&amp;$V$2,BS_CONTROLE[CHAVE],BS_CONTROLE[Quantidade_11],"-")</f>
        <v>0</v>
      </c>
      <c r="W174" s="137">
        <f ca="1">_xlfn.XLOOKUP(G174&amp;$W$2,BS_CONTROLE[CHAVE],BS_CONTROLE[Quantidade_11],"-")</f>
        <v>50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0</v>
      </c>
      <c r="V175" s="137">
        <f ca="1">_xlfn.XLOOKUP(G175&amp;$V$2,BS_CONTROLE[CHAVE],BS_CONTROLE[Quantidade_11],"-")</f>
        <v>2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ZQBZBV</v>
      </c>
      <c r="J176" s="145" t="str">
        <f>IF(SP_SUL!I179="","*",SP_SUL!I179)</f>
        <v>ZRX</v>
      </c>
      <c r="K176" s="139" t="str">
        <f>IF(SP_SUL!M179="","*",SP_SUL!M179)</f>
        <v>-</v>
      </c>
      <c r="L176" s="139" t="str">
        <f>IF(SP_SUL!N179="","*",SP_SUL!N179)</f>
        <v>-</v>
      </c>
      <c r="M176" s="140">
        <f>IF(SP_SUL!J179="","*",SP_SUL!J179)</f>
        <v>68</v>
      </c>
      <c r="N176" s="144">
        <f>IF(SP_SUL!K179="","*",SP_SUL!K179)</f>
        <v>52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0</v>
      </c>
      <c r="V177" s="137" t="str">
        <f ca="1">_xlfn.XLOOKUP(G177&amp;$V$2,BS_CONTROLE[CHAVE],BS_CONTROLE[Quantidade_11],"-")</f>
        <v>-</v>
      </c>
      <c r="W177" s="137">
        <f ca="1">_xlfn.XLOOKUP(G177&amp;$W$2,BS_CONTROLE[CHAVE],BS_CONTROLE[Quantidade_11],"-")</f>
        <v>0</v>
      </c>
    </row>
    <row r="178" spans="1:23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1</v>
      </c>
      <c r="V178" s="137" t="str">
        <f ca="1">_xlfn.XLOOKUP(G178&amp;$V$2,BS_CONTROLE[CHAVE],BS_CONTROLE[Quantidade_11],"-")</f>
        <v>-</v>
      </c>
      <c r="W178" s="137" t="str">
        <f ca="1">_xlfn.XLOOKUP(G178&amp;$W$2,BS_CONTROLE[CHAVE],BS_CONTROLE[Quantidade_11],"-")</f>
        <v>-</v>
      </c>
    </row>
    <row r="179" spans="1:23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>
        <f ca="1">_xlfn.XLOOKUP(G179&amp;$U$2,BS_CONTROLE[CHAVE],BS_CONTROLE[Quantidade_11],"-")</f>
        <v>0</v>
      </c>
      <c r="V179" s="137">
        <f ca="1">_xlfn.XLOOKUP(G179&amp;$V$2,BS_CONTROLE[CHAVE],BS_CONTROLE[Quantidade_11],"-")</f>
        <v>0</v>
      </c>
      <c r="W179" s="137" t="str">
        <f ca="1">_xlfn.XLOOKUP(G179&amp;$W$2,BS_CONTROLE[CHAVE],BS_CONTROLE[Quantidade_11],"-")</f>
        <v>-</v>
      </c>
    </row>
    <row r="180" spans="1:23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>
        <f ca="1">_xlfn.XLOOKUP(G180&amp;$U$2,BS_CONTROLE[CHAVE],BS_CONTROLE[Quantidade_11],"-")</f>
        <v>54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>
        <f ca="1">_xlfn.XLOOKUP(G182&amp;$V$2,BS_CONTROLE[CHAVE],BS_CONTROLE[Quantidade_11],"-")</f>
        <v>0</v>
      </c>
      <c r="W182" s="137">
        <f ca="1">_xlfn.XLOOKUP(G182&amp;$W$2,BS_CONTROLE[CHAVE],BS_CONTROLE[Quantidade_11],"-")</f>
        <v>0</v>
      </c>
    </row>
    <row r="183" spans="1:23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0</v>
      </c>
      <c r="W183" s="137">
        <f ca="1">_xlfn.XLOOKUP(G183&amp;$W$2,BS_CONTROLE[CHAVE],BS_CONTROLE[Quantidade_11],"-")</f>
        <v>50</v>
      </c>
    </row>
    <row r="184" spans="1:23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 t="str">
        <f ca="1">_xlfn.XLOOKUP(G184&amp;$U$2,BS_CONTROLE[CHAVE],BS_CONTROLE[Quantidade_11],"-")</f>
        <v>-</v>
      </c>
      <c r="V184" s="137">
        <f ca="1">_xlfn.XLOOKUP(G184&amp;$V$2,BS_CONTROLE[CHAVE],BS_CONTROLE[Quantidade_11],"-")</f>
        <v>0</v>
      </c>
      <c r="W184" s="137">
        <f ca="1">_xlfn.XLOOKUP(G184&amp;$W$2,BS_CONTROLE[CHAVE],BS_CONTROLE[Quantidade_11],"-")</f>
        <v>850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>
        <f ca="1">_xlfn.XLOOKUP(G185&amp;$U$2,BS_CONTROLE[CHAVE],BS_CONTROLE[Quantidade_11],"-")</f>
        <v>30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40</v>
      </c>
      <c r="V187" s="137">
        <f ca="1">_xlfn.XLOOKUP(G187&amp;$V$2,BS_CONTROLE[CHAVE],BS_CONTROLE[Quantidade_11],"-")</f>
        <v>0</v>
      </c>
      <c r="W187" s="137" t="str">
        <f ca="1">_xlfn.XLOOKUP(G187&amp;$W$2,BS_CONTROLE[CHAVE],BS_CONTROLE[Quantidade_11],"-")</f>
        <v>-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100</v>
      </c>
      <c r="W188" s="137">
        <f ca="1">_xlfn.XLOOKUP(G188&amp;$W$2,BS_CONTROLE[CHAVE],BS_CONTROLE[Quantidade_11],"-")</f>
        <v>0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 t="str">
        <f ca="1">_xlfn.XLOOKUP(G190&amp;$U$2,BS_CONTROLE[CHAVE],BS_CONTROLE[Quantidade_11],"-")</f>
        <v>-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312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312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>
        <f ca="1">_xlfn.XLOOKUP(G193&amp;$W$2,BS_CONTROLE[CHAVE],BS_CONTROLE[Quantidade_11],"-")</f>
        <v>0</v>
      </c>
    </row>
    <row r="194" spans="1:23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1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1</v>
      </c>
      <c r="V195" s="137">
        <f ca="1">_xlfn.XLOOKUP(G195&amp;$V$2,BS_CONTROLE[CHAVE],BS_CONTROLE[Quantidade_11],"-")</f>
        <v>0</v>
      </c>
      <c r="W195" s="137">
        <f ca="1">_xlfn.XLOOKUP(G195&amp;$W$2,BS_CONTROLE[CHAVE],BS_CONTROLE[Quantidade_11],"-")</f>
        <v>0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 t="str">
        <f ca="1">_xlfn.XLOOKUP(G198&amp;$U$2,BS_CONTROLE[CHAVE],BS_CONTROLE[Quantidade_11],"-")</f>
        <v>-</v>
      </c>
      <c r="V198" s="137">
        <f ca="1">_xlfn.XLOOKUP(G198&amp;$V$2,BS_CONTROLE[CHAVE],BS_CONTROLE[Quantidade_11],"-")</f>
        <v>0</v>
      </c>
      <c r="W198" s="137" t="str">
        <f ca="1">_xlfn.XLOOKUP(G198&amp;$W$2,BS_CONTROLE[CHAVE],BS_CONTROLE[Quantidade_11],"-")</f>
        <v>-</v>
      </c>
    </row>
    <row r="199" spans="1:23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0</v>
      </c>
      <c r="W199" s="137" t="str">
        <f ca="1">_xlfn.XLOOKUP(G199&amp;$W$2,BS_CONTROLE[CHAVE],BS_CONTROLE[Quantidade_11],"-")</f>
        <v>-</v>
      </c>
    </row>
    <row r="200" spans="1:23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 t="str">
        <f ca="1">_xlfn.XLOOKUP(G200&amp;$U$2,BS_CONTROLE[CHAVE],BS_CONTROLE[Quantidade_11],"-")</f>
        <v>-</v>
      </c>
      <c r="V200" s="137">
        <f ca="1">_xlfn.XLOOKUP(G200&amp;$V$2,BS_CONTROLE[CHAVE],BS_CONTROLE[Quantidade_11],"-")</f>
        <v>0</v>
      </c>
      <c r="W200" s="137" t="str">
        <f ca="1">_xlfn.XLOOKUP(G200&amp;$W$2,BS_CONTROLE[CHAVE],BS_CONTROLE[Quantidade_11],"-")</f>
        <v>-</v>
      </c>
    </row>
    <row r="201" spans="1:23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1</v>
      </c>
      <c r="V201" s="137">
        <f ca="1">_xlfn.XLOOKUP(G201&amp;$V$2,BS_CONTROLE[CHAVE],BS_CONTROLE[Quantidade_11],"-")</f>
        <v>0</v>
      </c>
      <c r="W201" s="137" t="str">
        <f ca="1">_xlfn.XLOOKUP(G201&amp;$W$2,BS_CONTROLE[CHAVE],BS_CONTROLE[Quantidade_11],"-")</f>
        <v>-</v>
      </c>
    </row>
    <row r="202" spans="1:23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 t="str">
        <f ca="1">_xlfn.XLOOKUP(G202&amp;$U$2,BS_CONTROLE[CHAVE],BS_CONTROLE[Quantidade_11],"-")</f>
        <v>-</v>
      </c>
      <c r="V202" s="137">
        <f ca="1">_xlfn.XLOOKUP(G202&amp;$V$2,BS_CONTROLE[CHAVE],BS_CONTROLE[Quantidade_11],"-")</f>
        <v>0</v>
      </c>
      <c r="W202" s="137" t="str">
        <f ca="1">_xlfn.XLOOKUP(G202&amp;$W$2,BS_CONTROLE[CHAVE],BS_CONTROLE[Quantidade_11],"-")</f>
        <v>-</v>
      </c>
    </row>
    <row r="203" spans="1:23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 t="str">
        <f ca="1">_xlfn.XLOOKUP(G203&amp;$U$2,BS_CONTROLE[CHAVE],BS_CONTROLE[Quantidade_11],"-")</f>
        <v>-</v>
      </c>
      <c r="V203" s="137">
        <f ca="1">_xlfn.XLOOKUP(G203&amp;$V$2,BS_CONTROLE[CHAVE],BS_CONTROLE[Quantidade_11],"-")</f>
        <v>0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1</v>
      </c>
      <c r="W206" s="137" t="str">
        <f ca="1">_xlfn.XLOOKUP(G206&amp;$W$2,BS_CONTROLE[CHAVE],BS_CONTROLE[Quantidade_11],"-")</f>
        <v>-</v>
      </c>
    </row>
    <row r="207" spans="1:23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400</v>
      </c>
      <c r="W207" s="137">
        <f ca="1">_xlfn.XLOOKUP(G207&amp;$W$2,BS_CONTROLE[CHAVE],BS_CONTROLE[Quantidade_11],"-")</f>
        <v>1</v>
      </c>
    </row>
    <row r="208" spans="1:23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2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0</v>
      </c>
      <c r="V208" s="137">
        <f ca="1">_xlfn.XLOOKUP(G208&amp;$V$2,BS_CONTROLE[CHAVE],BS_CONTROLE[Quantidade_11],"-")</f>
        <v>2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 t="str">
        <f ca="1">_xlfn.XLOOKUP(G210&amp;$U$2,BS_CONTROLE[CHAVE],BS_CONTROLE[Quantidade_11],"-")</f>
        <v>-</v>
      </c>
      <c r="V210" s="137">
        <f ca="1">_xlfn.XLOOKUP(G210&amp;$V$2,BS_CONTROLE[CHAVE],BS_CONTROLE[Quantidade_11],"-")</f>
        <v>0</v>
      </c>
      <c r="W210" s="137" t="str">
        <f ca="1">_xlfn.XLOOKUP(G210&amp;$W$2,BS_CONTROLE[CHAVE],BS_CONTROLE[Quantidade_11],"-")</f>
        <v>-</v>
      </c>
    </row>
    <row r="211" spans="1:23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0</v>
      </c>
      <c r="V211" s="137">
        <f ca="1">_xlfn.XLOOKUP(G211&amp;$V$2,BS_CONTROLE[CHAVE],BS_CONTROLE[Quantidade_11],"-")</f>
        <v>0</v>
      </c>
      <c r="W211" s="137">
        <f ca="1">_xlfn.XLOOKUP(G211&amp;$W$2,BS_CONTROLE[CHAVE],BS_CONTROLE[Quantidade_11],"-")</f>
        <v>0</v>
      </c>
    </row>
    <row r="212" spans="1:23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0</v>
      </c>
      <c r="W212" s="137">
        <f ca="1">_xlfn.XLOOKUP(G212&amp;$W$2,BS_CONTROLE[CHAVE],BS_CONTROLE[Quantidade_11],"-")</f>
        <v>1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0</v>
      </c>
    </row>
    <row r="215" spans="1:23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>
        <f ca="1">_xlfn.XLOOKUP(G215&amp;$U$2,BS_CONTROLE[CHAVE],BS_CONTROLE[Quantidade_11],"-")</f>
        <v>1</v>
      </c>
      <c r="V215" s="137">
        <f ca="1">_xlfn.XLOOKUP(G215&amp;$V$2,BS_CONTROLE[CHAVE],BS_CONTROLE[Quantidade_11],"-")</f>
        <v>0</v>
      </c>
      <c r="W215" s="137">
        <f ca="1">_xlfn.XLOOKUP(G215&amp;$W$2,BS_CONTROLE[CHAVE],BS_CONTROLE[Quantidade_11],"-")</f>
        <v>0</v>
      </c>
    </row>
    <row r="216" spans="1:23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MODERNIZAÇÃO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>
        <f ca="1">_xlfn.XLOOKUP(G216&amp;$U$2,BS_CONTROLE[CHAVE],BS_CONTROLE[Quantidade_11],"-")</f>
        <v>2</v>
      </c>
      <c r="V216" s="137">
        <f ca="1">_xlfn.XLOOKUP(G216&amp;$V$2,BS_CONTROLE[CHAVE],BS_CONTROLE[Quantidade_11],"-")</f>
        <v>0</v>
      </c>
      <c r="W216" s="137">
        <f ca="1">_xlfn.XLOOKUP(G216&amp;$W$2,BS_CONTROLE[CHAVE],BS_CONTROLE[Quantidade_11],"-")</f>
        <v>2</v>
      </c>
    </row>
    <row r="217" spans="1:23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>
        <f ca="1">_xlfn.XLOOKUP(G217&amp;$U$2,BS_CONTROLE[CHAVE],BS_CONTROLE[Quantidade_11],"-")</f>
        <v>0</v>
      </c>
      <c r="V217" s="137" t="str">
        <f ca="1">_xlfn.XLOOKUP(G217&amp;$V$2,BS_CONTROLE[CHAVE],BS_CONTROLE[Quantidade_11],"-")</f>
        <v>-</v>
      </c>
      <c r="W217" s="137">
        <f ca="1">_xlfn.XLOOKUP(G217&amp;$W$2,BS_CONTROLE[CHAVE],BS_CONTROLE[Quantidade_11],"-")</f>
        <v>0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*</v>
      </c>
      <c r="B220" s="146" t="str">
        <f>IF(SP_SUL!X223="","*",SP_SUL!X223)</f>
        <v>*</v>
      </c>
      <c r="C220" s="146" t="str">
        <f>IF(SP_SUL!Z223="","*",SP_SUL!Z223)</f>
        <v>*</v>
      </c>
      <c r="D220" s="139" t="str">
        <f>IF(SP_SUL!S223="","*",SP_SUL!S223)</f>
        <v>-</v>
      </c>
      <c r="E220" s="139" t="str">
        <f>IF(SP_SUL!T223="","*",SP_SUL!T223)</f>
        <v>-</v>
      </c>
      <c r="F220" s="145" t="str">
        <f>IF(SP_SUL!B223="","*",SP_SUL!B223)</f>
        <v>*</v>
      </c>
      <c r="G220" s="145" t="str">
        <f>IF(SP_SUL!D223="","*",SP_SUL!D223)</f>
        <v>*</v>
      </c>
      <c r="H220" s="145" t="str">
        <f>IF(SP_SUL!F223="","*",SP_SUL!F223)</f>
        <v>*</v>
      </c>
      <c r="I220" s="145" t="str">
        <f>IF(SP_SUL!H223="","*",SP_SUL!H223)</f>
        <v>*</v>
      </c>
      <c r="J220" s="145" t="str">
        <f>IF(SP_SUL!I223="","*",SP_SUL!I223)</f>
        <v>*</v>
      </c>
      <c r="K220" s="139" t="str">
        <f>IF(SP_SUL!M223="","*",SP_SUL!M223)</f>
        <v>-</v>
      </c>
      <c r="L220" s="139" t="str">
        <f>IF(SP_SUL!N223="","*",SP_SUL!N223)</f>
        <v>-</v>
      </c>
      <c r="M220" s="140" t="str">
        <f>IF(SP_SUL!J223="","*",SP_SUL!J223)</f>
        <v>*</v>
      </c>
      <c r="N220" s="144" t="str">
        <f>IF(SP_SUL!K223="","*",SP_SUL!K223)</f>
        <v>*</v>
      </c>
      <c r="O220" s="144" t="str">
        <f>IF(SP_SUL!L223="","*",SP_SUL!L223)</f>
        <v>*</v>
      </c>
      <c r="P220" s="143" t="str">
        <f>IF(SP_SUL!O223="","*",SP_SUL!O223)</f>
        <v>*</v>
      </c>
      <c r="Q220" s="143" t="str">
        <f>IF(SP_SUL!P223="","*",SP_SUL!P223)</f>
        <v>*</v>
      </c>
      <c r="R220" s="145" t="str">
        <f>IF(SP_SUL!Q223="","*",CONCATENATE(SP_SUL!Q223," ",SP_SUL!R223))</f>
        <v>*</v>
      </c>
      <c r="S220" s="145" t="str">
        <f>IF(SP_SUL!V223="","*",SP_SUL!V223)</f>
        <v>*</v>
      </c>
      <c r="T220" s="145" t="str">
        <f>IF(SP_SUL!W223="","*",SP_SUL!W223)</f>
        <v>*</v>
      </c>
      <c r="U220" s="137" t="str">
        <f ca="1">_xlfn.XLOOKUP(G220&amp;$U$2,BS_CONTROLE[CHAVE],BS_CONTROLE[Quantidade_11],"-")</f>
        <v>-</v>
      </c>
      <c r="V220" s="137" t="str">
        <f ca="1">_xlfn.XLOOKUP(G220&amp;$V$2,BS_CONTROLE[CHAVE],BS_CONTROLE[Quantidade_11],"-")</f>
        <v>-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*</v>
      </c>
      <c r="C221" s="146" t="str">
        <f>IF(SP_SUL!Z224="","*",SP_SUL!Z224)</f>
        <v>*</v>
      </c>
      <c r="D221" s="139" t="str">
        <f>IF(SP_SUL!S224="","*",SP_SUL!S224)</f>
        <v>-</v>
      </c>
      <c r="E221" s="139" t="str">
        <f>IF(SP_SUL!T224="","*",SP_SUL!T224)</f>
        <v>-</v>
      </c>
      <c r="F221" s="145" t="str">
        <f>IF(SP_SUL!B224="","*",SP_SUL!B224)</f>
        <v>*</v>
      </c>
      <c r="G221" s="145" t="str">
        <f>IF(SP_SUL!D224="","*",SP_SUL!D224)</f>
        <v>*</v>
      </c>
      <c r="H221" s="145" t="str">
        <f>IF(SP_SUL!F224="","*",SP_SUL!F224)</f>
        <v>*</v>
      </c>
      <c r="I221" s="145" t="str">
        <f>IF(SP_SUL!H224="","*",SP_SUL!H224)</f>
        <v>*</v>
      </c>
      <c r="J221" s="145" t="str">
        <f>IF(SP_SUL!I224="","*",SP_SUL!I224)</f>
        <v>*</v>
      </c>
      <c r="K221" s="139" t="str">
        <f>IF(SP_SUL!M224="","*",SP_SUL!M224)</f>
        <v>-</v>
      </c>
      <c r="L221" s="139" t="str">
        <f>IF(SP_SUL!N224="","*",SP_SUL!N224)</f>
        <v>-</v>
      </c>
      <c r="M221" s="140" t="str">
        <f>IF(SP_SUL!J224="","*",SP_SUL!J224)</f>
        <v>*</v>
      </c>
      <c r="N221" s="144" t="str">
        <f>IF(SP_SUL!K224="","*",SP_SUL!K224)</f>
        <v>*</v>
      </c>
      <c r="O221" s="144" t="str">
        <f>IF(SP_SUL!L224="","*",SP_SUL!L224)</f>
        <v>*</v>
      </c>
      <c r="P221" s="143" t="str">
        <f>IF(SP_SUL!O224="","*",SP_SUL!O224)</f>
        <v>*</v>
      </c>
      <c r="Q221" s="143" t="str">
        <f>IF(SP_SUL!P224="","*",SP_SUL!P224)</f>
        <v>*</v>
      </c>
      <c r="R221" s="145" t="str">
        <f>IF(SP_SUL!Q224="","*",CONCATENATE(SP_SUL!Q224," ",SP_SUL!R224))</f>
        <v>*</v>
      </c>
      <c r="S221" s="145" t="str">
        <f>IF(SP_SUL!V224="","*",SP_SUL!V224)</f>
        <v>*</v>
      </c>
      <c r="T221" s="145" t="str">
        <f>IF(SP_SUL!W224="","*",SP_SUL!W224)</f>
        <v>*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*</v>
      </c>
      <c r="B223" s="146" t="str">
        <f>IF(SP_SUL!X226="","*",SP_SUL!X226)</f>
        <v>*</v>
      </c>
      <c r="C223" s="146" t="str">
        <f>IF(SP_SUL!Z226="","*",SP_SUL!Z226)</f>
        <v>*</v>
      </c>
      <c r="D223" s="139" t="str">
        <f>IF(SP_SUL!S226="","*",SP_SUL!S226)</f>
        <v>-</v>
      </c>
      <c r="E223" s="139" t="str">
        <f>IF(SP_SUL!T226="","*",SP_SUL!T226)</f>
        <v>-</v>
      </c>
      <c r="F223" s="145" t="str">
        <f>IF(SP_SUL!B226="","*",SP_SUL!B226)</f>
        <v>*</v>
      </c>
      <c r="G223" s="145" t="str">
        <f>IF(SP_SUL!D226="","*",SP_SUL!D226)</f>
        <v>*</v>
      </c>
      <c r="H223" s="145" t="str">
        <f>IF(SP_SUL!F226="","*",SP_SUL!F226)</f>
        <v>*</v>
      </c>
      <c r="I223" s="145" t="str">
        <f>IF(SP_SUL!H226="","*",SP_SUL!H226)</f>
        <v>*</v>
      </c>
      <c r="J223" s="145" t="str">
        <f>IF(SP_SUL!I226="","*",SP_SUL!I226)</f>
        <v>*</v>
      </c>
      <c r="K223" s="139" t="str">
        <f>IF(SP_SUL!M226="","*",SP_SUL!M226)</f>
        <v>-</v>
      </c>
      <c r="L223" s="139" t="str">
        <f>IF(SP_SUL!N226="","*",SP_SUL!N226)</f>
        <v>-</v>
      </c>
      <c r="M223" s="140" t="str">
        <f>IF(SP_SUL!J226="","*",SP_SUL!J226)</f>
        <v>*</v>
      </c>
      <c r="N223" s="144" t="str">
        <f>IF(SP_SUL!K226="","*",SP_SUL!K226)</f>
        <v>*</v>
      </c>
      <c r="O223" s="144" t="str">
        <f>IF(SP_SUL!L226="","*",SP_SUL!L226)</f>
        <v>*</v>
      </c>
      <c r="P223" s="143" t="str">
        <f>IF(SP_SUL!O226="","*",SP_SUL!O226)</f>
        <v>*</v>
      </c>
      <c r="Q223" s="143" t="str">
        <f>IF(SP_SUL!P226="","*",SP_SUL!P226)</f>
        <v>*</v>
      </c>
      <c r="R223" s="145" t="str">
        <f>IF(SP_SUL!Q226="","*",CONCATENATE(SP_SUL!Q226," ",SP_SUL!R226))</f>
        <v>*</v>
      </c>
      <c r="S223" s="145" t="str">
        <f>IF(SP_SUL!V226="","*",SP_SUL!V226)</f>
        <v>*</v>
      </c>
      <c r="T223" s="145" t="str">
        <f>IF(SP_SUL!W226="","*",SP_SUL!W226)</f>
        <v>*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*</v>
      </c>
      <c r="B224" s="146" t="str">
        <f>IF(SP_SUL!X227="","*",SP_SUL!X227)</f>
        <v>*</v>
      </c>
      <c r="C224" s="146" t="str">
        <f>IF(SP_SUL!Z227="","*",SP_SUL!Z227)</f>
        <v>*</v>
      </c>
      <c r="D224" s="139" t="str">
        <f>IF(SP_SUL!S227="","*",SP_SUL!S227)</f>
        <v>-</v>
      </c>
      <c r="E224" s="139" t="str">
        <f>IF(SP_SUL!T227="","*",SP_SUL!T227)</f>
        <v>-</v>
      </c>
      <c r="F224" s="145" t="str">
        <f>IF(SP_SUL!B227="","*",SP_SUL!B227)</f>
        <v>*</v>
      </c>
      <c r="G224" s="145" t="str">
        <f>IF(SP_SUL!D227="","*",SP_SUL!D227)</f>
        <v>*</v>
      </c>
      <c r="H224" s="145" t="str">
        <f>IF(SP_SUL!F227="","*",SP_SUL!F227)</f>
        <v>*</v>
      </c>
      <c r="I224" s="145" t="str">
        <f>IF(SP_SUL!H227="","*",SP_SUL!H227)</f>
        <v>*</v>
      </c>
      <c r="J224" s="145" t="str">
        <f>IF(SP_SUL!I227="","*",SP_SUL!I227)</f>
        <v>*</v>
      </c>
      <c r="K224" s="139" t="str">
        <f>IF(SP_SUL!M227="","*",SP_SUL!M227)</f>
        <v>-</v>
      </c>
      <c r="L224" s="139" t="str">
        <f>IF(SP_SUL!N227="","*",SP_SUL!N227)</f>
        <v>-</v>
      </c>
      <c r="M224" s="140" t="str">
        <f>IF(SP_SUL!J227="","*",SP_SUL!J227)</f>
        <v>*</v>
      </c>
      <c r="N224" s="144" t="str">
        <f>IF(SP_SUL!K227="","*",SP_SUL!K227)</f>
        <v>*</v>
      </c>
      <c r="O224" s="144" t="str">
        <f>IF(SP_SUL!L227="","*",SP_SUL!L227)</f>
        <v>*</v>
      </c>
      <c r="P224" s="143" t="str">
        <f>IF(SP_SUL!O227="","*",SP_SUL!O227)</f>
        <v>*</v>
      </c>
      <c r="Q224" s="143" t="str">
        <f>IF(SP_SUL!P227="","*",SP_SUL!P227)</f>
        <v>*</v>
      </c>
      <c r="R224" s="145" t="str">
        <f>IF(SP_SUL!Q227="","*",CONCATENATE(SP_SUL!Q227," ",SP_SUL!R227))</f>
        <v>*</v>
      </c>
      <c r="S224" s="145" t="str">
        <f>IF(SP_SUL!V227="","*",SP_SUL!V227)</f>
        <v>*</v>
      </c>
      <c r="T224" s="145" t="str">
        <f>IF(SP_SUL!W227="","*",SP_SUL!W227)</f>
        <v>*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*</v>
      </c>
      <c r="B225" s="146" t="str">
        <f>IF(SP_SUL!X228="","*",SP_SUL!X228)</f>
        <v>*</v>
      </c>
      <c r="C225" s="146" t="str">
        <f>IF(SP_SUL!Z228="","*",SP_SUL!Z228)</f>
        <v>*</v>
      </c>
      <c r="D225" s="139" t="str">
        <f>IF(SP_SUL!S228="","*",SP_SUL!S228)</f>
        <v>-</v>
      </c>
      <c r="E225" s="139" t="str">
        <f>IF(SP_SUL!T228="","*",SP_SUL!T228)</f>
        <v>-</v>
      </c>
      <c r="F225" s="145" t="str">
        <f>IF(SP_SUL!B228="","*",SP_SUL!B228)</f>
        <v>*</v>
      </c>
      <c r="G225" s="145" t="str">
        <f>IF(SP_SUL!D228="","*",SP_SUL!D228)</f>
        <v>*</v>
      </c>
      <c r="H225" s="145" t="str">
        <f>IF(SP_SUL!F228="","*",SP_SUL!F228)</f>
        <v>*</v>
      </c>
      <c r="I225" s="145" t="str">
        <f>IF(SP_SUL!H228="","*",SP_SUL!H228)</f>
        <v>*</v>
      </c>
      <c r="J225" s="145" t="str">
        <f>IF(SP_SUL!I228="","*",SP_SUL!I228)</f>
        <v>*</v>
      </c>
      <c r="K225" s="139" t="str">
        <f>IF(SP_SUL!M228="","*",SP_SUL!M228)</f>
        <v>-</v>
      </c>
      <c r="L225" s="139" t="str">
        <f>IF(SP_SUL!N228="","*",SP_SUL!N228)</f>
        <v>-</v>
      </c>
      <c r="M225" s="140" t="str">
        <f>IF(SP_SUL!J228="","*",SP_SUL!J228)</f>
        <v>*</v>
      </c>
      <c r="N225" s="144" t="str">
        <f>IF(SP_SUL!K228="","*",SP_SUL!K228)</f>
        <v>*</v>
      </c>
      <c r="O225" s="144" t="str">
        <f>IF(SP_SUL!L228="","*",SP_SUL!L228)</f>
        <v>*</v>
      </c>
      <c r="P225" s="143" t="str">
        <f>IF(SP_SUL!O228="","*",SP_SUL!O228)</f>
        <v>*</v>
      </c>
      <c r="Q225" s="143" t="str">
        <f>IF(SP_SUL!P228="","*",SP_SUL!P228)</f>
        <v>*</v>
      </c>
      <c r="R225" s="145" t="str">
        <f>IF(SP_SUL!Q228="","*",CONCATENATE(SP_SUL!Q228," ",SP_SUL!R228))</f>
        <v>*</v>
      </c>
      <c r="S225" s="145" t="str">
        <f>IF(SP_SUL!V228="","*",SP_SUL!V228)</f>
        <v>*</v>
      </c>
      <c r="T225" s="145" t="str">
        <f>IF(SP_SUL!W228="","*",SP_SUL!W228)</f>
        <v>*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*</v>
      </c>
      <c r="B226" s="146" t="str">
        <f>IF(SP_SUL!X229="","*",SP_SUL!X229)</f>
        <v>*</v>
      </c>
      <c r="C226" s="146" t="str">
        <f>IF(SP_SUL!Z229="","*",SP_SUL!Z229)</f>
        <v>*</v>
      </c>
      <c r="D226" s="139" t="str">
        <f>IF(SP_SUL!S229="","*",SP_SUL!S229)</f>
        <v>-</v>
      </c>
      <c r="E226" s="139" t="str">
        <f>IF(SP_SUL!T229="","*",SP_SUL!T229)</f>
        <v>-</v>
      </c>
      <c r="F226" s="145" t="str">
        <f>IF(SP_SUL!B229="","*",SP_SUL!B229)</f>
        <v>*</v>
      </c>
      <c r="G226" s="145" t="str">
        <f>IF(SP_SUL!D229="","*",SP_SUL!D229)</f>
        <v>*</v>
      </c>
      <c r="H226" s="145" t="str">
        <f>IF(SP_SUL!F229="","*",SP_SUL!F229)</f>
        <v>*</v>
      </c>
      <c r="I226" s="145" t="str">
        <f>IF(SP_SUL!H229="","*",SP_SUL!H229)</f>
        <v>*</v>
      </c>
      <c r="J226" s="145" t="str">
        <f>IF(SP_SUL!I229="","*",SP_SUL!I229)</f>
        <v>*</v>
      </c>
      <c r="K226" s="139" t="str">
        <f>IF(SP_SUL!M229="","*",SP_SUL!M229)</f>
        <v>-</v>
      </c>
      <c r="L226" s="139" t="str">
        <f>IF(SP_SUL!N229="","*",SP_SUL!N229)</f>
        <v>-</v>
      </c>
      <c r="M226" s="140" t="str">
        <f>IF(SP_SUL!J229="","*",SP_SUL!J229)</f>
        <v>*</v>
      </c>
      <c r="N226" s="144" t="str">
        <f>IF(SP_SUL!K229="","*",SP_SUL!K229)</f>
        <v>*</v>
      </c>
      <c r="O226" s="144" t="str">
        <f>IF(SP_SUL!L229="","*",SP_SUL!L229)</f>
        <v>*</v>
      </c>
      <c r="P226" s="143" t="str">
        <f>IF(SP_SUL!O229="","*",SP_SUL!O229)</f>
        <v>*</v>
      </c>
      <c r="Q226" s="143" t="str">
        <f>IF(SP_SUL!P229="","*",SP_SUL!P229)</f>
        <v>*</v>
      </c>
      <c r="R226" s="145" t="str">
        <f>IF(SP_SUL!Q229="","*",CONCATENATE(SP_SUL!Q229," ",SP_SUL!R229))</f>
        <v>*</v>
      </c>
      <c r="S226" s="145" t="str">
        <f>IF(SP_SUL!V229="","*",SP_SUL!V229)</f>
        <v>*</v>
      </c>
      <c r="T226" s="145" t="str">
        <f>IF(SP_SUL!W229="","*",SP_SUL!W229)</f>
        <v>*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*</v>
      </c>
      <c r="B227" s="146" t="str">
        <f>IF(SP_SUL!X230="","*",SP_SUL!X230)</f>
        <v>*</v>
      </c>
      <c r="C227" s="146" t="str">
        <f>IF(SP_SUL!Z230="","*",SP_SUL!Z230)</f>
        <v>*</v>
      </c>
      <c r="D227" s="139" t="str">
        <f>IF(SP_SUL!S230="","*",SP_SUL!S230)</f>
        <v>-</v>
      </c>
      <c r="E227" s="139" t="str">
        <f>IF(SP_SUL!T230="","*",SP_SUL!T230)</f>
        <v>-</v>
      </c>
      <c r="F227" s="145" t="str">
        <f>IF(SP_SUL!B230="","*",SP_SUL!B230)</f>
        <v>*</v>
      </c>
      <c r="G227" s="145" t="str">
        <f>IF(SP_SUL!D230="","*",SP_SUL!D230)</f>
        <v>*</v>
      </c>
      <c r="H227" s="145" t="str">
        <f>IF(SP_SUL!F230="","*",SP_SUL!F230)</f>
        <v>*</v>
      </c>
      <c r="I227" s="145" t="str">
        <f>IF(SP_SUL!H230="","*",SP_SUL!H230)</f>
        <v>*</v>
      </c>
      <c r="J227" s="145" t="str">
        <f>IF(SP_SUL!I230="","*",SP_SUL!I230)</f>
        <v>*</v>
      </c>
      <c r="K227" s="139" t="str">
        <f>IF(SP_SUL!M230="","*",SP_SUL!M230)</f>
        <v>-</v>
      </c>
      <c r="L227" s="139" t="str">
        <f>IF(SP_SUL!N230="","*",SP_SUL!N230)</f>
        <v>-</v>
      </c>
      <c r="M227" s="140" t="str">
        <f>IF(SP_SUL!J230="","*",SP_SUL!J230)</f>
        <v>*</v>
      </c>
      <c r="N227" s="144" t="str">
        <f>IF(SP_SUL!K230="","*",SP_SUL!K230)</f>
        <v>*</v>
      </c>
      <c r="O227" s="144" t="str">
        <f>IF(SP_SUL!L230="","*",SP_SUL!L230)</f>
        <v>*</v>
      </c>
      <c r="P227" s="143" t="str">
        <f>IF(SP_SUL!O230="","*",SP_SUL!O230)</f>
        <v>*</v>
      </c>
      <c r="Q227" s="143" t="str">
        <f>IF(SP_SUL!P230="","*",SP_SUL!P230)</f>
        <v>*</v>
      </c>
      <c r="R227" s="145" t="str">
        <f>IF(SP_SUL!Q230="","*",CONCATENATE(SP_SUL!Q230," ",SP_SUL!R230))</f>
        <v>*</v>
      </c>
      <c r="S227" s="145" t="str">
        <f>IF(SP_SUL!V230="","*",SP_SUL!V230)</f>
        <v>*</v>
      </c>
      <c r="T227" s="145" t="str">
        <f>IF(SP_SUL!W230="","*",SP_SUL!W230)</f>
        <v>*</v>
      </c>
      <c r="U227" s="137" t="str">
        <f ca="1">_xlfn.XLOOKUP(G227&amp;$U$2,BS_CONTROLE[CHAVE],BS_CONTROLE[Quantidade_11],"-")</f>
        <v>-</v>
      </c>
      <c r="V227" s="137" t="str">
        <f ca="1">_xlfn.XLOOKUP(G227&amp;$V$2,BS_CONTROLE[CHAVE],BS_CONTROLE[Quantidade_11],"-")</f>
        <v>-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*</v>
      </c>
      <c r="B228" s="146" t="str">
        <f>IF(SP_SUL!X231="","*",SP_SUL!X231)</f>
        <v>*</v>
      </c>
      <c r="C228" s="146" t="str">
        <f>IF(SP_SUL!Z231="","*",SP_SUL!Z231)</f>
        <v>*</v>
      </c>
      <c r="D228" s="139" t="str">
        <f>IF(SP_SUL!S231="","*",SP_SUL!S231)</f>
        <v>-</v>
      </c>
      <c r="E228" s="139" t="str">
        <f>IF(SP_SUL!T231="","*",SP_SUL!T231)</f>
        <v>-</v>
      </c>
      <c r="F228" s="145" t="str">
        <f>IF(SP_SUL!B231="","*",SP_SUL!B231)</f>
        <v>*</v>
      </c>
      <c r="G228" s="145" t="str">
        <f>IF(SP_SUL!D231="","*",SP_SUL!D231)</f>
        <v>*</v>
      </c>
      <c r="H228" s="145" t="str">
        <f>IF(SP_SUL!F231="","*",SP_SUL!F231)</f>
        <v>*</v>
      </c>
      <c r="I228" s="145" t="str">
        <f>IF(SP_SUL!H231="","*",SP_SUL!H231)</f>
        <v>*</v>
      </c>
      <c r="J228" s="145" t="str">
        <f>IF(SP_SUL!I231="","*",SP_SUL!I231)</f>
        <v>*</v>
      </c>
      <c r="K228" s="139" t="str">
        <f>IF(SP_SUL!M231="","*",SP_SUL!M231)</f>
        <v>-</v>
      </c>
      <c r="L228" s="139" t="str">
        <f>IF(SP_SUL!N231="","*",SP_SUL!N231)</f>
        <v>-</v>
      </c>
      <c r="M228" s="140" t="str">
        <f>IF(SP_SUL!J231="","*",SP_SUL!J231)</f>
        <v>*</v>
      </c>
      <c r="N228" s="144" t="str">
        <f>IF(SP_SUL!K231="","*",SP_SUL!K231)</f>
        <v>*</v>
      </c>
      <c r="O228" s="144" t="str">
        <f>IF(SP_SUL!L231="","*",SP_SUL!L231)</f>
        <v>*</v>
      </c>
      <c r="P228" s="143" t="str">
        <f>IF(SP_SUL!O231="","*",SP_SUL!O231)</f>
        <v>*</v>
      </c>
      <c r="Q228" s="143" t="str">
        <f>IF(SP_SUL!P231="","*",SP_SUL!P231)</f>
        <v>*</v>
      </c>
      <c r="R228" s="145" t="str">
        <f>IF(SP_SUL!Q231="","*",CONCATENATE(SP_SUL!Q231," ",SP_SUL!R231))</f>
        <v>*</v>
      </c>
      <c r="S228" s="145" t="str">
        <f>IF(SP_SUL!V231="","*",SP_SUL!V231)</f>
        <v>*</v>
      </c>
      <c r="T228" s="145" t="str">
        <f>IF(SP_SUL!W231="","*",SP_SUL!W231)</f>
        <v>*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*</v>
      </c>
      <c r="B229" s="146" t="str">
        <f>IF(SP_SUL!X232="","*",SP_SUL!X232)</f>
        <v>*</v>
      </c>
      <c r="C229" s="146" t="str">
        <f>IF(SP_SUL!Z232="","*",SP_SUL!Z232)</f>
        <v>*</v>
      </c>
      <c r="D229" s="139" t="str">
        <f>IF(SP_SUL!S232="","*",SP_SUL!S232)</f>
        <v>-</v>
      </c>
      <c r="E229" s="139" t="str">
        <f>IF(SP_SUL!T232="","*",SP_SUL!T232)</f>
        <v>-</v>
      </c>
      <c r="F229" s="145" t="str">
        <f>IF(SP_SUL!B232="","*",SP_SUL!B232)</f>
        <v>*</v>
      </c>
      <c r="G229" s="145" t="str">
        <f>IF(SP_SUL!D232="","*",SP_SUL!D232)</f>
        <v>*</v>
      </c>
      <c r="H229" s="145" t="str">
        <f>IF(SP_SUL!F232="","*",SP_SUL!F232)</f>
        <v>*</v>
      </c>
      <c r="I229" s="145" t="str">
        <f>IF(SP_SUL!H232="","*",SP_SUL!H232)</f>
        <v>*</v>
      </c>
      <c r="J229" s="145" t="str">
        <f>IF(SP_SUL!I232="","*",SP_SUL!I232)</f>
        <v>*</v>
      </c>
      <c r="K229" s="139" t="str">
        <f>IF(SP_SUL!M232="","*",SP_SUL!M232)</f>
        <v>-</v>
      </c>
      <c r="L229" s="139" t="str">
        <f>IF(SP_SUL!N232="","*",SP_SUL!N232)</f>
        <v>-</v>
      </c>
      <c r="M229" s="140" t="str">
        <f>IF(SP_SUL!J232="","*",SP_SUL!J232)</f>
        <v>*</v>
      </c>
      <c r="N229" s="144" t="str">
        <f>IF(SP_SUL!K232="","*",SP_SUL!K232)</f>
        <v>*</v>
      </c>
      <c r="O229" s="144" t="str">
        <f>IF(SP_SUL!L232="","*",SP_SUL!L232)</f>
        <v>*</v>
      </c>
      <c r="P229" s="143" t="str">
        <f>IF(SP_SUL!O232="","*",SP_SUL!O232)</f>
        <v>*</v>
      </c>
      <c r="Q229" s="143" t="str">
        <f>IF(SP_SUL!P232="","*",SP_SUL!P232)</f>
        <v>*</v>
      </c>
      <c r="R229" s="145" t="str">
        <f>IF(SP_SUL!Q232="","*",CONCATENATE(SP_SUL!Q232," ",SP_SUL!R232))</f>
        <v>*</v>
      </c>
      <c r="S229" s="145" t="str">
        <f>IF(SP_SUL!V232="","*",SP_SUL!V232)</f>
        <v>*</v>
      </c>
      <c r="T229" s="145" t="str">
        <f>IF(SP_SUL!W232="","*",SP_SUL!W232)</f>
        <v>*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 t="str">
        <f ca="1">_xlfn.XLOOKUP(G229&amp;$W$2,BS_CONTROLE[CHAVE],BS_CONTROLE[Quantidade_11],"-")</f>
        <v>-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*</v>
      </c>
      <c r="B231" s="146" t="str">
        <f>IF(SP_SUL!X234="","*",SP_SUL!X234)</f>
        <v>*</v>
      </c>
      <c r="C231" s="146" t="str">
        <f>IF(SP_SUL!Z234="","*",SP_SUL!Z234)</f>
        <v>*</v>
      </c>
      <c r="D231" s="139" t="str">
        <f>IF(SP_SUL!S234="","*",SP_SUL!S234)</f>
        <v>-</v>
      </c>
      <c r="E231" s="139" t="str">
        <f>IF(SP_SUL!T234="","*",SP_SUL!T234)</f>
        <v>-</v>
      </c>
      <c r="F231" s="145" t="str">
        <f>IF(SP_SUL!B234="","*",SP_SUL!B234)</f>
        <v>*</v>
      </c>
      <c r="G231" s="145" t="str">
        <f>IF(SP_SUL!D234="","*",SP_SUL!D234)</f>
        <v>*</v>
      </c>
      <c r="H231" s="145" t="str">
        <f>IF(SP_SUL!F234="","*",SP_SUL!F234)</f>
        <v>*</v>
      </c>
      <c r="I231" s="145" t="str">
        <f>IF(SP_SUL!H234="","*",SP_SUL!H234)</f>
        <v>*</v>
      </c>
      <c r="J231" s="145" t="str">
        <f>IF(SP_SUL!I234="","*",SP_SUL!I234)</f>
        <v>*</v>
      </c>
      <c r="K231" s="139" t="str">
        <f>IF(SP_SUL!M234="","*",SP_SUL!M234)</f>
        <v>-</v>
      </c>
      <c r="L231" s="139" t="str">
        <f>IF(SP_SUL!N234="","*",SP_SUL!N234)</f>
        <v>-</v>
      </c>
      <c r="M231" s="140" t="str">
        <f>IF(SP_SUL!J234="","*",SP_SUL!J234)</f>
        <v>*</v>
      </c>
      <c r="N231" s="144" t="str">
        <f>IF(SP_SUL!K234="","*",SP_SUL!K234)</f>
        <v>*</v>
      </c>
      <c r="O231" s="144" t="str">
        <f>IF(SP_SUL!L234="","*",SP_SUL!L234)</f>
        <v>*</v>
      </c>
      <c r="P231" s="143" t="str">
        <f>IF(SP_SUL!O234="","*",SP_SUL!O234)</f>
        <v>*</v>
      </c>
      <c r="Q231" s="143" t="str">
        <f>IF(SP_SUL!P234="","*",SP_SUL!P234)</f>
        <v>*</v>
      </c>
      <c r="R231" s="145" t="str">
        <f>IF(SP_SUL!Q234="","*",CONCATENATE(SP_SUL!Q234," ",SP_SUL!R234))</f>
        <v>*</v>
      </c>
      <c r="S231" s="145" t="str">
        <f>IF(SP_SUL!V234="","*",SP_SUL!V234)</f>
        <v>*</v>
      </c>
      <c r="T231" s="145" t="str">
        <f>IF(SP_SUL!W234="","*",SP_SUL!W234)</f>
        <v>*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*</v>
      </c>
      <c r="B232" s="146" t="str">
        <f>IF(SP_SUL!X235="","*",SP_SUL!X235)</f>
        <v>*</v>
      </c>
      <c r="C232" s="146" t="str">
        <f>IF(SP_SUL!Z235="","*",SP_SUL!Z235)</f>
        <v>*</v>
      </c>
      <c r="D232" s="139" t="str">
        <f>IF(SP_SUL!S235="","*",SP_SUL!S235)</f>
        <v>-</v>
      </c>
      <c r="E232" s="139" t="str">
        <f>IF(SP_SUL!T235="","*",SP_SUL!T235)</f>
        <v>-</v>
      </c>
      <c r="F232" s="145" t="str">
        <f>IF(SP_SUL!B235="","*",SP_SUL!B235)</f>
        <v>*</v>
      </c>
      <c r="G232" s="145" t="str">
        <f>IF(SP_SUL!D235="","*",SP_SUL!D235)</f>
        <v>*</v>
      </c>
      <c r="H232" s="145" t="str">
        <f>IF(SP_SUL!F235="","*",SP_SUL!F235)</f>
        <v>*</v>
      </c>
      <c r="I232" s="145" t="str">
        <f>IF(SP_SUL!H235="","*",SP_SUL!H235)</f>
        <v>*</v>
      </c>
      <c r="J232" s="145" t="str">
        <f>IF(SP_SUL!I235="","*",SP_SUL!I235)</f>
        <v>*</v>
      </c>
      <c r="K232" s="139" t="str">
        <f>IF(SP_SUL!M235="","*",SP_SUL!M235)</f>
        <v>-</v>
      </c>
      <c r="L232" s="139" t="str">
        <f>IF(SP_SUL!N235="","*",SP_SUL!N235)</f>
        <v>-</v>
      </c>
      <c r="M232" s="140" t="str">
        <f>IF(SP_SUL!J235="","*",SP_SUL!J235)</f>
        <v>*</v>
      </c>
      <c r="N232" s="144" t="str">
        <f>IF(SP_SUL!K235="","*",SP_SUL!K235)</f>
        <v>*</v>
      </c>
      <c r="O232" s="144" t="str">
        <f>IF(SP_SUL!L235="","*",SP_SUL!L235)</f>
        <v>*</v>
      </c>
      <c r="P232" s="143" t="str">
        <f>IF(SP_SUL!O235="","*",SP_SUL!O235)</f>
        <v>*</v>
      </c>
      <c r="Q232" s="143" t="str">
        <f>IF(SP_SUL!P235="","*",SP_SUL!P235)</f>
        <v>*</v>
      </c>
      <c r="R232" s="145" t="str">
        <f>IF(SP_SUL!Q235="","*",CONCATENATE(SP_SUL!Q235," ",SP_SUL!R235))</f>
        <v>*</v>
      </c>
      <c r="S232" s="145" t="str">
        <f>IF(SP_SUL!V235="","*",SP_SUL!V235)</f>
        <v>*</v>
      </c>
      <c r="T232" s="145" t="str">
        <f>IF(SP_SUL!W235="","*",SP_SUL!W235)</f>
        <v>*</v>
      </c>
      <c r="U232" s="137" t="str">
        <f ca="1">_xlfn.XLOOKUP(G232&amp;$U$2,BS_CONTROLE[CHAVE],BS_CONTROLE[Quantidade_11],"-")</f>
        <v>-</v>
      </c>
      <c r="V232" s="137" t="str">
        <f ca="1">_xlfn.XLOOKUP(G232&amp;$V$2,BS_CONTROLE[CHAVE],BS_CONTROLE[Quantidade_11],"-")</f>
        <v>-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*</v>
      </c>
      <c r="B233" s="146" t="str">
        <f>IF(SP_SUL!X236="","*",SP_SUL!X236)</f>
        <v>*</v>
      </c>
      <c r="C233" s="146" t="str">
        <f>IF(SP_SUL!Z236="","*",SP_SUL!Z236)</f>
        <v>*</v>
      </c>
      <c r="D233" s="139" t="str">
        <f>IF(SP_SUL!S236="","*",SP_SUL!S236)</f>
        <v>-</v>
      </c>
      <c r="E233" s="139" t="str">
        <f>IF(SP_SUL!T236="","*",SP_SUL!T236)</f>
        <v>-</v>
      </c>
      <c r="F233" s="145" t="str">
        <f>IF(SP_SUL!B236="","*",SP_SUL!B236)</f>
        <v>*</v>
      </c>
      <c r="G233" s="145" t="str">
        <f>IF(SP_SUL!D236="","*",SP_SUL!D236)</f>
        <v>*</v>
      </c>
      <c r="H233" s="145" t="str">
        <f>IF(SP_SUL!F236="","*",SP_SUL!F236)</f>
        <v>*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-</v>
      </c>
      <c r="L233" s="139" t="str">
        <f>IF(SP_SUL!N236="","*",SP_SUL!N236)</f>
        <v>-</v>
      </c>
      <c r="M233" s="140" t="str">
        <f>IF(SP_SUL!J236="","*",SP_SUL!J236)</f>
        <v>*</v>
      </c>
      <c r="N233" s="144" t="str">
        <f>IF(SP_SUL!K236="","*",SP_SUL!K236)</f>
        <v>*</v>
      </c>
      <c r="O233" s="144" t="str">
        <f>IF(SP_SUL!L236="","*",SP_SUL!L236)</f>
        <v>*</v>
      </c>
      <c r="P233" s="143" t="str">
        <f>IF(SP_SUL!O236="","*",SP_SUL!O236)</f>
        <v>*</v>
      </c>
      <c r="Q233" s="143" t="str">
        <f>IF(SP_SUL!P236="","*",SP_SUL!P236)</f>
        <v>*</v>
      </c>
      <c r="R233" s="145" t="str">
        <f>IF(SP_SUL!Q236="","*",CONCATENATE(SP_SUL!Q236," ",SP_SUL!R236))</f>
        <v>*</v>
      </c>
      <c r="S233" s="145" t="str">
        <f>IF(SP_SUL!V236="","*",SP_SUL!V236)</f>
        <v>*</v>
      </c>
      <c r="T233" s="145" t="str">
        <f>IF(SP_SUL!W236="","*",SP_SUL!W236)</f>
        <v>*</v>
      </c>
      <c r="U233" s="137" t="str">
        <f ca="1">_xlfn.XLOOKUP(G233&amp;$U$2,BS_CONTROLE[CHAVE],BS_CONTROLE[Quantidade_11],"-")</f>
        <v>-</v>
      </c>
      <c r="V233" s="137" t="str">
        <f ca="1">_xlfn.XLOOKUP(G233&amp;$V$2,BS_CONTROLE[CHAVE],BS_CONTROLE[Quantidade_11],"-")</f>
        <v>-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*</v>
      </c>
      <c r="B234" s="146" t="str">
        <f>IF(SP_SUL!X237="","*",SP_SUL!X237)</f>
        <v>*</v>
      </c>
      <c r="C234" s="146" t="str">
        <f>IF(SP_SUL!Z237="","*",SP_SUL!Z237)</f>
        <v>*</v>
      </c>
      <c r="D234" s="139" t="str">
        <f>IF(SP_SUL!S237="","*",SP_SUL!S237)</f>
        <v>-</v>
      </c>
      <c r="E234" s="139" t="str">
        <f>IF(SP_SUL!T237="","*",SP_SUL!T237)</f>
        <v>-</v>
      </c>
      <c r="F234" s="145" t="str">
        <f>IF(SP_SUL!B237="","*",SP_SUL!B237)</f>
        <v>*</v>
      </c>
      <c r="G234" s="145" t="str">
        <f>IF(SP_SUL!D237="","*",SP_SUL!D237)</f>
        <v>*</v>
      </c>
      <c r="H234" s="145" t="str">
        <f>IF(SP_SUL!F237="","*",SP_SUL!F237)</f>
        <v>*</v>
      </c>
      <c r="I234" s="145" t="str">
        <f>IF(SP_SUL!H237="","*",SP_SUL!H237)</f>
        <v>*</v>
      </c>
      <c r="J234" s="145" t="str">
        <f>IF(SP_SUL!I237="","*",SP_SUL!I237)</f>
        <v>*</v>
      </c>
      <c r="K234" s="139" t="str">
        <f>IF(SP_SUL!M237="","*",SP_SUL!M237)</f>
        <v>-</v>
      </c>
      <c r="L234" s="139" t="str">
        <f>IF(SP_SUL!N237="","*",SP_SUL!N237)</f>
        <v>-</v>
      </c>
      <c r="M234" s="140" t="str">
        <f>IF(SP_SUL!J237="","*",SP_SUL!J237)</f>
        <v>*</v>
      </c>
      <c r="N234" s="144" t="str">
        <f>IF(SP_SUL!K237="","*",SP_SUL!K237)</f>
        <v>*</v>
      </c>
      <c r="O234" s="144" t="str">
        <f>IF(SP_SUL!L237="","*",SP_SUL!L237)</f>
        <v>*</v>
      </c>
      <c r="P234" s="143" t="str">
        <f>IF(SP_SUL!O237="","*",SP_SUL!O237)</f>
        <v>*</v>
      </c>
      <c r="Q234" s="143" t="str">
        <f>IF(SP_SUL!P237="","*",SP_SUL!P237)</f>
        <v>*</v>
      </c>
      <c r="R234" s="145" t="str">
        <f>IF(SP_SUL!Q237="","*",CONCATENATE(SP_SUL!Q237," ",SP_SUL!R237))</f>
        <v>*</v>
      </c>
      <c r="S234" s="145" t="str">
        <f>IF(SP_SUL!V237="","*",SP_SUL!V237)</f>
        <v>*</v>
      </c>
      <c r="T234" s="145" t="str">
        <f>IF(SP_SUL!W237="","*",SP_SUL!W237)</f>
        <v>*</v>
      </c>
      <c r="U234" s="137" t="str">
        <f ca="1">_xlfn.XLOOKUP(G234&amp;$U$2,BS_CONTROLE[CHAVE],BS_CONTROLE[Quantidade_11],"-")</f>
        <v>-</v>
      </c>
      <c r="V234" s="137" t="str">
        <f ca="1">_xlfn.XLOOKUP(G234&amp;$V$2,BS_CONTROLE[CHAVE],BS_CONTROLE[Quantidade_11],"-")</f>
        <v>-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*</v>
      </c>
      <c r="B235" s="146" t="str">
        <f>IF(SP_SUL!X238="","*",SP_SUL!X238)</f>
        <v>*</v>
      </c>
      <c r="C235" s="146" t="str">
        <f>IF(SP_SUL!Z238="","*",SP_SUL!Z238)</f>
        <v>*</v>
      </c>
      <c r="D235" s="139" t="str">
        <f>IF(SP_SUL!S238="","*",SP_SUL!S238)</f>
        <v>-</v>
      </c>
      <c r="E235" s="139" t="str">
        <f>IF(SP_SUL!T238="","*",SP_SUL!T238)</f>
        <v>-</v>
      </c>
      <c r="F235" s="145" t="str">
        <f>IF(SP_SUL!B238="","*",SP_SUL!B238)</f>
        <v>*</v>
      </c>
      <c r="G235" s="145" t="str">
        <f>IF(SP_SUL!D238="","*",SP_SUL!D238)</f>
        <v>*</v>
      </c>
      <c r="H235" s="145" t="str">
        <f>IF(SP_SUL!F238="","*",SP_SUL!F238)</f>
        <v>*</v>
      </c>
      <c r="I235" s="145" t="str">
        <f>IF(SP_SUL!H238="","*",SP_SUL!H238)</f>
        <v>*</v>
      </c>
      <c r="J235" s="145" t="str">
        <f>IF(SP_SUL!I238="","*",SP_SUL!I238)</f>
        <v>*</v>
      </c>
      <c r="K235" s="139" t="str">
        <f>IF(SP_SUL!M238="","*",SP_SUL!M238)</f>
        <v>-</v>
      </c>
      <c r="L235" s="139" t="str">
        <f>IF(SP_SUL!N238="","*",SP_SUL!N238)</f>
        <v>-</v>
      </c>
      <c r="M235" s="140" t="str">
        <f>IF(SP_SUL!J238="","*",SP_SUL!J238)</f>
        <v>*</v>
      </c>
      <c r="N235" s="144" t="str">
        <f>IF(SP_SUL!K238="","*",SP_SUL!K238)</f>
        <v>*</v>
      </c>
      <c r="O235" s="144" t="str">
        <f>IF(SP_SUL!L238="","*",SP_SUL!L238)</f>
        <v>*</v>
      </c>
      <c r="P235" s="143" t="str">
        <f>IF(SP_SUL!O238="","*",SP_SUL!O238)</f>
        <v>*</v>
      </c>
      <c r="Q235" s="143" t="str">
        <f>IF(SP_SUL!P238="","*",SP_SUL!P238)</f>
        <v>*</v>
      </c>
      <c r="R235" s="145" t="str">
        <f>IF(SP_SUL!Q238="","*",CONCATENATE(SP_SUL!Q238," ",SP_SUL!R238))</f>
        <v>*</v>
      </c>
      <c r="S235" s="145" t="str">
        <f>IF(SP_SUL!V238="","*",SP_SUL!V238)</f>
        <v>*</v>
      </c>
      <c r="T235" s="145" t="str">
        <f>IF(SP_SUL!W238="","*",SP_SUL!W238)</f>
        <v>*</v>
      </c>
      <c r="U235" s="137" t="str">
        <f ca="1">_xlfn.XLOOKUP(G235&amp;$U$2,BS_CONTROLE[CHAVE],BS_CONTROLE[Quantidade_11],"-")</f>
        <v>-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*</v>
      </c>
      <c r="B237" s="146" t="str">
        <f>IF(SP_SUL!X240="","*",SP_SUL!X240)</f>
        <v>*</v>
      </c>
      <c r="C237" s="146" t="str">
        <f>IF(SP_SUL!Z240="","*",SP_SUL!Z240)</f>
        <v>*</v>
      </c>
      <c r="D237" s="139" t="str">
        <f>IF(SP_SUL!S240="","*",SP_SUL!S240)</f>
        <v>-</v>
      </c>
      <c r="E237" s="139" t="str">
        <f>IF(SP_SUL!T240="","*",SP_SUL!T240)</f>
        <v>-</v>
      </c>
      <c r="F237" s="145" t="str">
        <f>IF(SP_SUL!B240="","*",SP_SUL!B240)</f>
        <v>*</v>
      </c>
      <c r="G237" s="145" t="str">
        <f>IF(SP_SUL!D240="","*",SP_SUL!D240)</f>
        <v>*</v>
      </c>
      <c r="H237" s="145" t="str">
        <f>IF(SP_SUL!F240="","*",SP_SUL!F240)</f>
        <v>*</v>
      </c>
      <c r="I237" s="145" t="str">
        <f>IF(SP_SUL!H240="","*",SP_SUL!H240)</f>
        <v>*</v>
      </c>
      <c r="J237" s="145" t="str">
        <f>IF(SP_SUL!I240="","*",SP_SUL!I240)</f>
        <v>*</v>
      </c>
      <c r="K237" s="139" t="str">
        <f>IF(SP_SUL!M240="","*",SP_SUL!M240)</f>
        <v>-</v>
      </c>
      <c r="L237" s="139" t="str">
        <f>IF(SP_SUL!N240="","*",SP_SUL!N240)</f>
        <v>-</v>
      </c>
      <c r="M237" s="140" t="str">
        <f>IF(SP_SUL!J240="","*",SP_SUL!J240)</f>
        <v>*</v>
      </c>
      <c r="N237" s="144" t="str">
        <f>IF(SP_SUL!K240="","*",SP_SUL!K240)</f>
        <v>*</v>
      </c>
      <c r="O237" s="144" t="str">
        <f>IF(SP_SUL!L240="","*",SP_SUL!L240)</f>
        <v>*</v>
      </c>
      <c r="P237" s="143" t="str">
        <f>IF(SP_SUL!O240="","*",SP_SUL!O240)</f>
        <v>*</v>
      </c>
      <c r="Q237" s="143" t="str">
        <f>IF(SP_SUL!P240="","*",SP_SUL!P240)</f>
        <v>*</v>
      </c>
      <c r="R237" s="145" t="str">
        <f>IF(SP_SUL!Q240="","*",CONCATENATE(SP_SUL!Q240," ",SP_SUL!R240))</f>
        <v>*</v>
      </c>
      <c r="S237" s="145" t="str">
        <f>IF(SP_SUL!V240="","*",SP_SUL!V240)</f>
        <v>*</v>
      </c>
      <c r="T237" s="145" t="str">
        <f>IF(SP_SUL!W240="","*",SP_SUL!W240)</f>
        <v>*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*</v>
      </c>
      <c r="B238" s="146" t="str">
        <f>IF(SP_SUL!X241="","*",SP_SUL!X241)</f>
        <v>*</v>
      </c>
      <c r="C238" s="146" t="str">
        <f>IF(SP_SUL!Z241="","*",SP_SUL!Z241)</f>
        <v>*</v>
      </c>
      <c r="D238" s="139" t="str">
        <f>IF(SP_SUL!S241="","*",SP_SUL!S241)</f>
        <v>-</v>
      </c>
      <c r="E238" s="139" t="str">
        <f>IF(SP_SUL!T241="","*",SP_SUL!T241)</f>
        <v>-</v>
      </c>
      <c r="F238" s="145" t="str">
        <f>IF(SP_SUL!B241="","*",SP_SUL!B241)</f>
        <v>*</v>
      </c>
      <c r="G238" s="145" t="str">
        <f>IF(SP_SUL!D241="","*",SP_SUL!D241)</f>
        <v>*</v>
      </c>
      <c r="H238" s="145" t="str">
        <f>IF(SP_SUL!F241="","*",SP_SUL!F241)</f>
        <v>*</v>
      </c>
      <c r="I238" s="145" t="str">
        <f>IF(SP_SUL!H241="","*",SP_SUL!H241)</f>
        <v>*</v>
      </c>
      <c r="J238" s="145" t="str">
        <f>IF(SP_SUL!I241="","*",SP_SUL!I241)</f>
        <v>*</v>
      </c>
      <c r="K238" s="139" t="str">
        <f>IF(SP_SUL!M241="","*",SP_SUL!M241)</f>
        <v>-</v>
      </c>
      <c r="L238" s="139" t="str">
        <f>IF(SP_SUL!N241="","*",SP_SUL!N241)</f>
        <v>-</v>
      </c>
      <c r="M238" s="140" t="str">
        <f>IF(SP_SUL!J241="","*",SP_SUL!J241)</f>
        <v>*</v>
      </c>
      <c r="N238" s="144" t="str">
        <f>IF(SP_SUL!K241="","*",SP_SUL!K241)</f>
        <v>*</v>
      </c>
      <c r="O238" s="144" t="str">
        <f>IF(SP_SUL!L241="","*",SP_SUL!L241)</f>
        <v>*</v>
      </c>
      <c r="P238" s="143" t="str">
        <f>IF(SP_SUL!O241="","*",SP_SUL!O241)</f>
        <v>*</v>
      </c>
      <c r="Q238" s="143" t="str">
        <f>IF(SP_SUL!P241="","*",SP_SUL!P241)</f>
        <v>*</v>
      </c>
      <c r="R238" s="145" t="str">
        <f>IF(SP_SUL!Q241="","*",CONCATENATE(SP_SUL!Q241," ",SP_SUL!R241))</f>
        <v>*</v>
      </c>
      <c r="S238" s="145" t="str">
        <f>IF(SP_SUL!V241="","*",SP_SUL!V241)</f>
        <v>*</v>
      </c>
      <c r="T238" s="145" t="str">
        <f>IF(SP_SUL!W241="","*",SP_SUL!W241)</f>
        <v>*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*</v>
      </c>
      <c r="B239" s="146" t="str">
        <f>IF(SP_SUL!X242="","*",SP_SUL!X242)</f>
        <v>*</v>
      </c>
      <c r="C239" s="146" t="str">
        <f>IF(SP_SUL!Z242="","*",SP_SUL!Z242)</f>
        <v>*</v>
      </c>
      <c r="D239" s="139" t="str">
        <f>IF(SP_SUL!S242="","*",SP_SUL!S242)</f>
        <v>-</v>
      </c>
      <c r="E239" s="139" t="str">
        <f>IF(SP_SUL!T242="","*",SP_SUL!T242)</f>
        <v>-</v>
      </c>
      <c r="F239" s="145" t="str">
        <f>IF(SP_SUL!B242="","*",SP_SUL!B242)</f>
        <v>*</v>
      </c>
      <c r="G239" s="145" t="str">
        <f>IF(SP_SUL!D242="","*",SP_SUL!D242)</f>
        <v>*</v>
      </c>
      <c r="H239" s="145" t="str">
        <f>IF(SP_SUL!F242="","*",SP_SUL!F242)</f>
        <v>*</v>
      </c>
      <c r="I239" s="145" t="str">
        <f>IF(SP_SUL!H242="","*",SP_SUL!H242)</f>
        <v>*</v>
      </c>
      <c r="J239" s="145" t="str">
        <f>IF(SP_SUL!I242="","*",SP_SUL!I242)</f>
        <v>*</v>
      </c>
      <c r="K239" s="139" t="str">
        <f>IF(SP_SUL!M242="","*",SP_SUL!M242)</f>
        <v>-</v>
      </c>
      <c r="L239" s="139" t="str">
        <f>IF(SP_SUL!N242="","*",SP_SUL!N242)</f>
        <v>-</v>
      </c>
      <c r="M239" s="140" t="str">
        <f>IF(SP_SUL!J242="","*",SP_SUL!J242)</f>
        <v>*</v>
      </c>
      <c r="N239" s="144" t="str">
        <f>IF(SP_SUL!K242="","*",SP_SUL!K242)</f>
        <v>*</v>
      </c>
      <c r="O239" s="144" t="str">
        <f>IF(SP_SUL!L242="","*",SP_SUL!L242)</f>
        <v>*</v>
      </c>
      <c r="P239" s="143" t="str">
        <f>IF(SP_SUL!O242="","*",SP_SUL!O242)</f>
        <v>*</v>
      </c>
      <c r="Q239" s="143" t="str">
        <f>IF(SP_SUL!P242="","*",SP_SUL!P242)</f>
        <v>*</v>
      </c>
      <c r="R239" s="145" t="str">
        <f>IF(SP_SUL!Q242="","*",CONCATENATE(SP_SUL!Q242," ",SP_SUL!R242))</f>
        <v>*</v>
      </c>
      <c r="S239" s="145" t="str">
        <f>IF(SP_SUL!V242="","*",SP_SUL!V242)</f>
        <v>*</v>
      </c>
      <c r="T239" s="145" t="str">
        <f>IF(SP_SUL!W242="","*",SP_SUL!W242)</f>
        <v>*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*</v>
      </c>
      <c r="B241" s="146" t="str">
        <f>IF(SP_SUL!X244="","*",SP_SUL!X244)</f>
        <v>*</v>
      </c>
      <c r="C241" s="146" t="str">
        <f>IF(SP_SUL!Z244="","*",SP_SUL!Z244)</f>
        <v>*</v>
      </c>
      <c r="D241" s="139" t="str">
        <f>IF(SP_SUL!S244="","*",SP_SUL!S244)</f>
        <v>-</v>
      </c>
      <c r="E241" s="139" t="str">
        <f>IF(SP_SUL!T244="","*",SP_SUL!T244)</f>
        <v>-</v>
      </c>
      <c r="F241" s="145" t="str">
        <f>IF(SP_SUL!B244="","*",SP_SUL!B244)</f>
        <v>*</v>
      </c>
      <c r="G241" s="145" t="str">
        <f>IF(SP_SUL!D244="","*",SP_SUL!D244)</f>
        <v>*</v>
      </c>
      <c r="H241" s="145" t="str">
        <f>IF(SP_SUL!F244="","*",SP_SUL!F244)</f>
        <v>*</v>
      </c>
      <c r="I241" s="145" t="str">
        <f>IF(SP_SUL!H244="","*",SP_SUL!H244)</f>
        <v>*</v>
      </c>
      <c r="J241" s="145" t="str">
        <f>IF(SP_SUL!I244="","*",SP_SUL!I244)</f>
        <v>*</v>
      </c>
      <c r="K241" s="139" t="str">
        <f>IF(SP_SUL!M244="","*",SP_SUL!M244)</f>
        <v>-</v>
      </c>
      <c r="L241" s="139" t="str">
        <f>IF(SP_SUL!N244="","*",SP_SUL!N244)</f>
        <v>-</v>
      </c>
      <c r="M241" s="140" t="str">
        <f>IF(SP_SUL!J244="","*",SP_SUL!J244)</f>
        <v>*</v>
      </c>
      <c r="N241" s="144" t="str">
        <f>IF(SP_SUL!K244="","*",SP_SUL!K244)</f>
        <v>*</v>
      </c>
      <c r="O241" s="144" t="str">
        <f>IF(SP_SUL!L244="","*",SP_SUL!L244)</f>
        <v>*</v>
      </c>
      <c r="P241" s="143" t="str">
        <f>IF(SP_SUL!O244="","*",SP_SUL!O244)</f>
        <v>*</v>
      </c>
      <c r="Q241" s="143" t="str">
        <f>IF(SP_SUL!P244="","*",SP_SUL!P244)</f>
        <v>*</v>
      </c>
      <c r="R241" s="145" t="str">
        <f>IF(SP_SUL!Q244="","*",CONCATENATE(SP_SUL!Q244," ",SP_SUL!R244))</f>
        <v>*</v>
      </c>
      <c r="S241" s="145" t="str">
        <f>IF(SP_SUL!V244="","*",SP_SUL!V244)</f>
        <v>*</v>
      </c>
      <c r="T241" s="145" t="str">
        <f>IF(SP_SUL!W244="","*",SP_SUL!W244)</f>
        <v>*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*</v>
      </c>
      <c r="B243" s="146" t="str">
        <f>IF(SP_SUL!X246="","*",SP_SUL!X246)</f>
        <v>*</v>
      </c>
      <c r="C243" s="146" t="str">
        <f>IF(SP_SUL!Z246="","*",SP_SUL!Z246)</f>
        <v>*</v>
      </c>
      <c r="D243" s="139" t="str">
        <f>IF(SP_SUL!S246="","*",SP_SUL!S246)</f>
        <v>-</v>
      </c>
      <c r="E243" s="139" t="str">
        <f>IF(SP_SUL!T246="","*",SP_SUL!T246)</f>
        <v>-</v>
      </c>
      <c r="F243" s="145" t="str">
        <f>IF(SP_SUL!B246="","*",SP_SUL!B246)</f>
        <v>*</v>
      </c>
      <c r="G243" s="145" t="str">
        <f>IF(SP_SUL!D246="","*",SP_SUL!D246)</f>
        <v>*</v>
      </c>
      <c r="H243" s="145" t="str">
        <f>IF(SP_SUL!F246="","*",SP_SUL!F246)</f>
        <v>*</v>
      </c>
      <c r="I243" s="145" t="str">
        <f>IF(SP_SUL!H246="","*",SP_SUL!H246)</f>
        <v>*</v>
      </c>
      <c r="J243" s="145" t="str">
        <f>IF(SP_SUL!I246="","*",SP_SUL!I246)</f>
        <v>*</v>
      </c>
      <c r="K243" s="139" t="str">
        <f>IF(SP_SUL!M246="","*",SP_SUL!M246)</f>
        <v>-</v>
      </c>
      <c r="L243" s="139" t="str">
        <f>IF(SP_SUL!N246="","*",SP_SUL!N246)</f>
        <v>-</v>
      </c>
      <c r="M243" s="140" t="str">
        <f>IF(SP_SUL!J246="","*",SP_SUL!J246)</f>
        <v>*</v>
      </c>
      <c r="N243" s="144" t="str">
        <f>IF(SP_SUL!K246="","*",SP_SUL!K246)</f>
        <v>*</v>
      </c>
      <c r="O243" s="144" t="str">
        <f>IF(SP_SUL!L246="","*",SP_SUL!L246)</f>
        <v>*</v>
      </c>
      <c r="P243" s="143" t="str">
        <f>IF(SP_SUL!O246="","*",SP_SUL!O246)</f>
        <v>*</v>
      </c>
      <c r="Q243" s="143" t="str">
        <f>IF(SP_SUL!P246="","*",SP_SUL!P246)</f>
        <v>*</v>
      </c>
      <c r="R243" s="145" t="str">
        <f>IF(SP_SUL!Q246="","*",CONCATENATE(SP_SUL!Q246," ",SP_SUL!R246))</f>
        <v>*</v>
      </c>
      <c r="S243" s="145" t="str">
        <f>IF(SP_SUL!V246="","*",SP_SUL!V246)</f>
        <v>*</v>
      </c>
      <c r="T243" s="145" t="str">
        <f>IF(SP_SUL!W246="","*",SP_SUL!W246)</f>
        <v>*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*</v>
      </c>
      <c r="B244" s="146" t="str">
        <f>IF(SP_SUL!X247="","*",SP_SUL!X247)</f>
        <v>*</v>
      </c>
      <c r="C244" s="146" t="str">
        <f>IF(SP_SUL!Z247="","*",SP_SUL!Z247)</f>
        <v>*</v>
      </c>
      <c r="D244" s="139" t="str">
        <f>IF(SP_SUL!S247="","*",SP_SUL!S247)</f>
        <v>-</v>
      </c>
      <c r="E244" s="139" t="str">
        <f>IF(SP_SUL!T247="","*",SP_SUL!T247)</f>
        <v>-</v>
      </c>
      <c r="F244" s="145" t="str">
        <f>IF(SP_SUL!B247="","*",SP_SUL!B247)</f>
        <v>*</v>
      </c>
      <c r="G244" s="145" t="str">
        <f>IF(SP_SUL!D247="","*",SP_SUL!D247)</f>
        <v>*</v>
      </c>
      <c r="H244" s="145" t="str">
        <f>IF(SP_SUL!F247="","*",SP_SUL!F247)</f>
        <v>*</v>
      </c>
      <c r="I244" s="145" t="str">
        <f>IF(SP_SUL!H247="","*",SP_SUL!H247)</f>
        <v>*</v>
      </c>
      <c r="J244" s="145" t="str">
        <f>IF(SP_SUL!I247="","*",SP_SUL!I247)</f>
        <v>*</v>
      </c>
      <c r="K244" s="139" t="str">
        <f>IF(SP_SUL!M247="","*",SP_SUL!M247)</f>
        <v>-</v>
      </c>
      <c r="L244" s="139" t="str">
        <f>IF(SP_SUL!N247="","*",SP_SUL!N247)</f>
        <v>-</v>
      </c>
      <c r="M244" s="140" t="str">
        <f>IF(SP_SUL!J247="","*",SP_SUL!J247)</f>
        <v>*</v>
      </c>
      <c r="N244" s="144" t="str">
        <f>IF(SP_SUL!K247="","*",SP_SUL!K247)</f>
        <v>*</v>
      </c>
      <c r="O244" s="144" t="str">
        <f>IF(SP_SUL!L247="","*",SP_SUL!L247)</f>
        <v>*</v>
      </c>
      <c r="P244" s="143" t="str">
        <f>IF(SP_SUL!O247="","*",SP_SUL!O247)</f>
        <v>*</v>
      </c>
      <c r="Q244" s="143" t="str">
        <f>IF(SP_SUL!P247="","*",SP_SUL!P247)</f>
        <v>*</v>
      </c>
      <c r="R244" s="145" t="str">
        <f>IF(SP_SUL!Q247="","*",CONCATENATE(SP_SUL!Q247," ",SP_SUL!R247))</f>
        <v>*</v>
      </c>
      <c r="S244" s="145" t="str">
        <f>IF(SP_SUL!V247="","*",SP_SUL!V247)</f>
        <v>*</v>
      </c>
      <c r="T244" s="145" t="str">
        <f>IF(SP_SUL!W247="","*",SP_SUL!W247)</f>
        <v>*</v>
      </c>
      <c r="U244" s="137" t="str">
        <f ca="1">_xlfn.XLOOKUP(G244&amp;$U$2,BS_CONTROLE[CHAVE],BS_CONTROLE[Quantidade_11],"-")</f>
        <v>-</v>
      </c>
      <c r="V244" s="137" t="str">
        <f ca="1">_xlfn.XLOOKUP(G244&amp;$V$2,BS_CONTROLE[CHAVE],BS_CONTROLE[Quantidade_11],"-")</f>
        <v>-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*</v>
      </c>
      <c r="B245" s="146" t="str">
        <f>IF(SP_SUL!X248="","*",SP_SUL!X248)</f>
        <v>*</v>
      </c>
      <c r="C245" s="146" t="str">
        <f>IF(SP_SUL!Z248="","*",SP_SUL!Z248)</f>
        <v>*</v>
      </c>
      <c r="D245" s="139" t="str">
        <f>IF(SP_SUL!S248="","*",SP_SUL!S248)</f>
        <v>-</v>
      </c>
      <c r="E245" s="139" t="str">
        <f>IF(SP_SUL!T248="","*",SP_SUL!T248)</f>
        <v>-</v>
      </c>
      <c r="F245" s="145" t="str">
        <f>IF(SP_SUL!B248="","*",SP_SUL!B248)</f>
        <v>*</v>
      </c>
      <c r="G245" s="145" t="str">
        <f>IF(SP_SUL!D248="","*",SP_SUL!D248)</f>
        <v>*</v>
      </c>
      <c r="H245" s="145" t="str">
        <f>IF(SP_SUL!F248="","*",SP_SUL!F248)</f>
        <v>*</v>
      </c>
      <c r="I245" s="145" t="str">
        <f>IF(SP_SUL!H248="","*",SP_SUL!H248)</f>
        <v>*</v>
      </c>
      <c r="J245" s="145" t="str">
        <f>IF(SP_SUL!I248="","*",SP_SUL!I248)</f>
        <v>*</v>
      </c>
      <c r="K245" s="139" t="str">
        <f>IF(SP_SUL!M248="","*",SP_SUL!M248)</f>
        <v>-</v>
      </c>
      <c r="L245" s="139" t="str">
        <f>IF(SP_SUL!N248="","*",SP_SUL!N248)</f>
        <v>-</v>
      </c>
      <c r="M245" s="140" t="str">
        <f>IF(SP_SUL!J248="","*",SP_SUL!J248)</f>
        <v>*</v>
      </c>
      <c r="N245" s="144" t="str">
        <f>IF(SP_SUL!K248="","*",SP_SUL!K248)</f>
        <v>*</v>
      </c>
      <c r="O245" s="144" t="str">
        <f>IF(SP_SUL!L248="","*",SP_SUL!L248)</f>
        <v>*</v>
      </c>
      <c r="P245" s="143" t="str">
        <f>IF(SP_SUL!O248="","*",SP_SUL!O248)</f>
        <v>*</v>
      </c>
      <c r="Q245" s="143" t="str">
        <f>IF(SP_SUL!P248="","*",SP_SUL!P248)</f>
        <v>*</v>
      </c>
      <c r="R245" s="145" t="str">
        <f>IF(SP_SUL!Q248="","*",CONCATENATE(SP_SUL!Q248," ",SP_SUL!R248))</f>
        <v>*</v>
      </c>
      <c r="S245" s="145" t="str">
        <f>IF(SP_SUL!V248="","*",SP_SUL!V248)</f>
        <v>*</v>
      </c>
      <c r="T245" s="145" t="str">
        <f>IF(SP_SUL!W248="","*",SP_SUL!W248)</f>
        <v>*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 t="str">
        <f ca="1">_xlfn.XLOOKUP(G245&amp;$W$2,BS_CONTROLE[CHAVE],BS_CONTROLE[Quantidade_11],"-")</f>
        <v>-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*</v>
      </c>
      <c r="B247" s="146" t="str">
        <f>IF(SP_SUL!X250="","*",SP_SUL!X250)</f>
        <v>*</v>
      </c>
      <c r="C247" s="146" t="str">
        <f>IF(SP_SUL!Z250="","*",SP_SUL!Z250)</f>
        <v>*</v>
      </c>
      <c r="D247" s="139" t="str">
        <f>IF(SP_SUL!S250="","*",SP_SUL!S250)</f>
        <v>-</v>
      </c>
      <c r="E247" s="139" t="str">
        <f>IF(SP_SUL!T250="","*",SP_SUL!T250)</f>
        <v>-</v>
      </c>
      <c r="F247" s="145" t="str">
        <f>IF(SP_SUL!B250="","*",SP_SUL!B250)</f>
        <v>*</v>
      </c>
      <c r="G247" s="145" t="str">
        <f>IF(SP_SUL!D250="","*",SP_SUL!D250)</f>
        <v>*</v>
      </c>
      <c r="H247" s="145" t="str">
        <f>IF(SP_SUL!F250="","*",SP_SUL!F250)</f>
        <v>*</v>
      </c>
      <c r="I247" s="145" t="str">
        <f>IF(SP_SUL!H250="","*",SP_SUL!H250)</f>
        <v>*</v>
      </c>
      <c r="J247" s="145" t="str">
        <f>IF(SP_SUL!I250="","*",SP_SUL!I250)</f>
        <v>*</v>
      </c>
      <c r="K247" s="139" t="str">
        <f>IF(SP_SUL!M250="","*",SP_SUL!M250)</f>
        <v>-</v>
      </c>
      <c r="L247" s="139" t="str">
        <f>IF(SP_SUL!N250="","*",SP_SUL!N250)</f>
        <v>-</v>
      </c>
      <c r="M247" s="140" t="str">
        <f>IF(SP_SUL!J250="","*",SP_SUL!J250)</f>
        <v>*</v>
      </c>
      <c r="N247" s="144" t="str">
        <f>IF(SP_SUL!K250="","*",SP_SUL!K250)</f>
        <v>*</v>
      </c>
      <c r="O247" s="144" t="str">
        <f>IF(SP_SUL!L250="","*",SP_SUL!L250)</f>
        <v>*</v>
      </c>
      <c r="P247" s="143" t="str">
        <f>IF(SP_SUL!O250="","*",SP_SUL!O250)</f>
        <v>*</v>
      </c>
      <c r="Q247" s="143" t="str">
        <f>IF(SP_SUL!P250="","*",SP_SUL!P250)</f>
        <v>*</v>
      </c>
      <c r="R247" s="145" t="str">
        <f>IF(SP_SUL!Q250="","*",CONCATENATE(SP_SUL!Q250," ",SP_SUL!R250))</f>
        <v>*</v>
      </c>
      <c r="S247" s="145" t="str">
        <f>IF(SP_SUL!V250="","*",SP_SUL!V250)</f>
        <v>*</v>
      </c>
      <c r="T247" s="145" t="str">
        <f>IF(SP_SUL!W250="","*",SP_SUL!W250)</f>
        <v>*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-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*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*</v>
      </c>
      <c r="C250" s="146" t="str">
        <f>IF(SP_SUL!Z253="","*",SP_SUL!Z253)</f>
        <v>*</v>
      </c>
      <c r="D250" s="139" t="str">
        <f>IF(SP_SUL!S253="","*",SP_SUL!S253)</f>
        <v>-</v>
      </c>
      <c r="E250" s="139" t="str">
        <f>IF(SP_SUL!T253="","*",SP_SUL!T253)</f>
        <v>-</v>
      </c>
      <c r="F250" s="145" t="str">
        <f>IF(SP_SUL!B253="","*",SP_SUL!B253)</f>
        <v>*</v>
      </c>
      <c r="G250" s="145" t="str">
        <f>IF(SP_SUL!D253="","*",SP_SUL!D253)</f>
        <v>*</v>
      </c>
      <c r="H250" s="145" t="str">
        <f>IF(SP_SUL!F253="","*",SP_SUL!F253)</f>
        <v>*</v>
      </c>
      <c r="I250" s="145" t="str">
        <f>IF(SP_SUL!H253="","*",SP_SUL!H253)</f>
        <v>*</v>
      </c>
      <c r="J250" s="145" t="str">
        <f>IF(SP_SUL!I253="","*",SP_SUL!I253)</f>
        <v>*</v>
      </c>
      <c r="K250" s="139" t="str">
        <f>IF(SP_SUL!M253="","*",SP_SUL!M253)</f>
        <v>-</v>
      </c>
      <c r="L250" s="139" t="str">
        <f>IF(SP_SUL!N253="","*",SP_SUL!N253)</f>
        <v>-</v>
      </c>
      <c r="M250" s="140" t="str">
        <f>IF(SP_SUL!J253="","*",SP_SUL!J253)</f>
        <v>*</v>
      </c>
      <c r="N250" s="144" t="str">
        <f>IF(SP_SUL!K253="","*",SP_SUL!K253)</f>
        <v>*</v>
      </c>
      <c r="O250" s="144" t="str">
        <f>IF(SP_SUL!L253="","*",SP_SUL!L253)</f>
        <v>*</v>
      </c>
      <c r="P250" s="143" t="str">
        <f>IF(SP_SUL!O253="","*",SP_SUL!O253)</f>
        <v>*</v>
      </c>
      <c r="Q250" s="143" t="str">
        <f>IF(SP_SUL!P253="","*",SP_SUL!P253)</f>
        <v>*</v>
      </c>
      <c r="R250" s="145" t="str">
        <f>IF(SP_SUL!Q253="","*",CONCATENATE(SP_SUL!Q253," ",SP_SUL!R253))</f>
        <v>*</v>
      </c>
      <c r="S250" s="145" t="str">
        <f>IF(SP_SUL!V253="","*",SP_SUL!V253)</f>
        <v>*</v>
      </c>
      <c r="T250" s="145" t="str">
        <f>IF(SP_SUL!W253="","*",SP_SUL!W253)</f>
        <v>*</v>
      </c>
      <c r="U250" s="137" t="str">
        <f ca="1">_xlfn.XLOOKUP(G250&amp;$U$2,BS_CONTROLE[CHAVE],BS_CONTROLE[Quantidade_11],"-")</f>
        <v>-</v>
      </c>
      <c r="V250" s="137" t="str">
        <f ca="1">_xlfn.XLOOKUP(G250&amp;$V$2,BS_CONTROLE[CHAVE],BS_CONTROLE[Quantidade_11],"-")</f>
        <v>-</v>
      </c>
      <c r="W250" s="137" t="str">
        <f ca="1">_xlfn.XLOOKUP(G250&amp;$W$2,BS_CONTROLE[CHAVE],BS_CONTROLE[Quantidade_11],"-")</f>
        <v>-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-</v>
      </c>
      <c r="L251" s="139" t="str">
        <f>IF(SP_SUL!N254="","*",SP_SUL!N254)</f>
        <v>-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*</v>
      </c>
      <c r="B253" s="146" t="str">
        <f>IF(SP_SUL!X256="","*",SP_SUL!X256)</f>
        <v>*</v>
      </c>
      <c r="C253" s="146" t="str">
        <f>IF(SP_SUL!Z256="","*",SP_SUL!Z256)</f>
        <v>*</v>
      </c>
      <c r="D253" s="139" t="str">
        <f>IF(SP_SUL!S256="","*",SP_SUL!S256)</f>
        <v>-</v>
      </c>
      <c r="E253" s="139" t="str">
        <f>IF(SP_SUL!T256="","*",SP_SUL!T256)</f>
        <v>-</v>
      </c>
      <c r="F253" s="145" t="str">
        <f>IF(SP_SUL!B256="","*",SP_SUL!B256)</f>
        <v>*</v>
      </c>
      <c r="G253" s="145" t="str">
        <f>IF(SP_SUL!D256="","*",SP_SUL!D256)</f>
        <v>*</v>
      </c>
      <c r="H253" s="145" t="str">
        <f>IF(SP_SUL!F256="","*",SP_SUL!F256)</f>
        <v>*</v>
      </c>
      <c r="I253" s="145" t="str">
        <f>IF(SP_SUL!H256="","*",SP_SUL!H256)</f>
        <v>*</v>
      </c>
      <c r="J253" s="145" t="str">
        <f>IF(SP_SUL!I256="","*",SP_SUL!I256)</f>
        <v>*</v>
      </c>
      <c r="K253" s="139" t="str">
        <f>IF(SP_SUL!M256="","*",SP_SUL!M256)</f>
        <v>-</v>
      </c>
      <c r="L253" s="139" t="str">
        <f>IF(SP_SUL!N256="","*",SP_SUL!N256)</f>
        <v>-</v>
      </c>
      <c r="M253" s="140" t="str">
        <f>IF(SP_SUL!J256="","*",SP_SUL!J256)</f>
        <v>*</v>
      </c>
      <c r="N253" s="144" t="str">
        <f>IF(SP_SUL!K256="","*",SP_SUL!K256)</f>
        <v>*</v>
      </c>
      <c r="O253" s="144" t="str">
        <f>IF(SP_SUL!L256="","*",SP_SUL!L256)</f>
        <v>*</v>
      </c>
      <c r="P253" s="143" t="str">
        <f>IF(SP_SUL!O256="","*",SP_SUL!O256)</f>
        <v>*</v>
      </c>
      <c r="Q253" s="143" t="str">
        <f>IF(SP_SUL!P256="","*",SP_SUL!P256)</f>
        <v>*</v>
      </c>
      <c r="R253" s="145" t="str">
        <f>IF(SP_SUL!Q256="","*",CONCATENATE(SP_SUL!Q256," ",SP_SUL!R256))</f>
        <v>*</v>
      </c>
      <c r="S253" s="145" t="str">
        <f>IF(SP_SUL!V256="","*",SP_SUL!V256)</f>
        <v>*</v>
      </c>
      <c r="T253" s="145" t="str">
        <f>IF(SP_SUL!W256="","*",SP_SUL!W256)</f>
        <v>*</v>
      </c>
      <c r="U253" s="137" t="str">
        <f ca="1">_xlfn.XLOOKUP(G253&amp;$U$2,BS_CONTROLE[CHAVE],BS_CONTROLE[Quantidade_11],"-")</f>
        <v>-</v>
      </c>
      <c r="V253" s="137" t="str">
        <f ca="1">_xlfn.XLOOKUP(G253&amp;$V$2,BS_CONTROLE[CHAVE],BS_CONTROLE[Quantidade_11],"-")</f>
        <v>-</v>
      </c>
      <c r="W253" s="137" t="str">
        <f ca="1">_xlfn.XLOOKUP(G253&amp;$W$2,BS_CONTROLE[CHAVE],BS_CONTROLE[Quantidade_11],"-")</f>
        <v>-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*</v>
      </c>
      <c r="B256" s="146" t="str">
        <f>IF(SP_SUL!X259="","*",SP_SUL!X259)</f>
        <v>*</v>
      </c>
      <c r="C256" s="146" t="str">
        <f>IF(SP_SUL!Z259="","*",SP_SUL!Z259)</f>
        <v>*</v>
      </c>
      <c r="D256" s="139" t="str">
        <f>IF(SP_SUL!S259="","*",SP_SUL!S259)</f>
        <v>-</v>
      </c>
      <c r="E256" s="139" t="str">
        <f>IF(SP_SUL!T259="","*",SP_SUL!T259)</f>
        <v>-</v>
      </c>
      <c r="F256" s="145" t="str">
        <f>IF(SP_SUL!B259="","*",SP_SUL!B259)</f>
        <v>*</v>
      </c>
      <c r="G256" s="145" t="str">
        <f>IF(SP_SUL!D259="","*",SP_SUL!D259)</f>
        <v>*</v>
      </c>
      <c r="H256" s="145" t="str">
        <f>IF(SP_SUL!F259="","*",SP_SUL!F259)</f>
        <v>*</v>
      </c>
      <c r="I256" s="145" t="str">
        <f>IF(SP_SUL!H259="","*",SP_SUL!H259)</f>
        <v>*</v>
      </c>
      <c r="J256" s="145" t="str">
        <f>IF(SP_SUL!I259="","*",SP_SUL!I259)</f>
        <v>*</v>
      </c>
      <c r="K256" s="139" t="str">
        <f>IF(SP_SUL!M259="","*",SP_SUL!M259)</f>
        <v>-</v>
      </c>
      <c r="L256" s="139" t="str">
        <f>IF(SP_SUL!N259="","*",SP_SUL!N259)</f>
        <v>-</v>
      </c>
      <c r="M256" s="140" t="str">
        <f>IF(SP_SUL!J259="","*",SP_SUL!J259)</f>
        <v>*</v>
      </c>
      <c r="N256" s="144" t="str">
        <f>IF(SP_SUL!K259="","*",SP_SUL!K259)</f>
        <v>*</v>
      </c>
      <c r="O256" s="144" t="str">
        <f>IF(SP_SUL!L259="","*",SP_SUL!L259)</f>
        <v>*</v>
      </c>
      <c r="P256" s="143" t="str">
        <f>IF(SP_SUL!O259="","*",SP_SUL!O259)</f>
        <v>*</v>
      </c>
      <c r="Q256" s="143" t="str">
        <f>IF(SP_SUL!P259="","*",SP_SUL!P259)</f>
        <v>*</v>
      </c>
      <c r="R256" s="145" t="str">
        <f>IF(SP_SUL!Q259="","*",CONCATENATE(SP_SUL!Q259," ",SP_SUL!R259))</f>
        <v>*</v>
      </c>
      <c r="S256" s="145" t="str">
        <f>IF(SP_SUL!V259="","*",SP_SUL!V259)</f>
        <v>*</v>
      </c>
      <c r="T256" s="145" t="str">
        <f>IF(SP_SUL!W259="","*",SP_SUL!W259)</f>
        <v>*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*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*</v>
      </c>
      <c r="B258" s="146" t="str">
        <f>IF(SP_SUL!X261="","*",SP_SUL!X261)</f>
        <v>*</v>
      </c>
      <c r="C258" s="146" t="str">
        <f>IF(SP_SUL!Z261="","*",SP_SUL!Z261)</f>
        <v>*</v>
      </c>
      <c r="D258" s="139" t="str">
        <f>IF(SP_SUL!S261="","*",SP_SUL!S261)</f>
        <v>-</v>
      </c>
      <c r="E258" s="139" t="str">
        <f>IF(SP_SUL!T261="","*",SP_SUL!T261)</f>
        <v>-</v>
      </c>
      <c r="F258" s="145" t="str">
        <f>IF(SP_SUL!B261="","*",SP_SUL!B261)</f>
        <v>*</v>
      </c>
      <c r="G258" s="145" t="str">
        <f>IF(SP_SUL!D261="","*",SP_SUL!D261)</f>
        <v>*</v>
      </c>
      <c r="H258" s="145" t="str">
        <f>IF(SP_SUL!F261="","*",SP_SUL!F261)</f>
        <v>*</v>
      </c>
      <c r="I258" s="145" t="str">
        <f>IF(SP_SUL!H261="","*",SP_SUL!H261)</f>
        <v>*</v>
      </c>
      <c r="J258" s="145" t="str">
        <f>IF(SP_SUL!I261="","*",SP_SUL!I261)</f>
        <v>*</v>
      </c>
      <c r="K258" s="139" t="str">
        <f>IF(SP_SUL!M261="","*",SP_SUL!M261)</f>
        <v>-</v>
      </c>
      <c r="L258" s="139" t="str">
        <f>IF(SP_SUL!N261="","*",SP_SUL!N261)</f>
        <v>-</v>
      </c>
      <c r="M258" s="140" t="str">
        <f>IF(SP_SUL!J261="","*",SP_SUL!J261)</f>
        <v>*</v>
      </c>
      <c r="N258" s="144" t="str">
        <f>IF(SP_SUL!K261="","*",SP_SUL!K261)</f>
        <v>*</v>
      </c>
      <c r="O258" s="144" t="str">
        <f>IF(SP_SUL!L261="","*",SP_SUL!L261)</f>
        <v>*</v>
      </c>
      <c r="P258" s="143" t="str">
        <f>IF(SP_SUL!O261="","*",SP_SUL!O261)</f>
        <v>*</v>
      </c>
      <c r="Q258" s="143" t="str">
        <f>IF(SP_SUL!P261="","*",SP_SUL!P261)</f>
        <v>*</v>
      </c>
      <c r="R258" s="145" t="str">
        <f>IF(SP_SUL!Q261="","*",CONCATENATE(SP_SUL!Q261," ",SP_SUL!R261))</f>
        <v>*</v>
      </c>
      <c r="S258" s="145" t="str">
        <f>IF(SP_SUL!V261="","*",SP_SUL!V261)</f>
        <v>*</v>
      </c>
      <c r="T258" s="145" t="str">
        <f>IF(SP_SUL!W261="","*",SP_SUL!W261)</f>
        <v>*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*</v>
      </c>
      <c r="B259" s="146" t="str">
        <f>IF(SP_SUL!X262="","*",SP_SUL!X262)</f>
        <v>*</v>
      </c>
      <c r="C259" s="146" t="str">
        <f>IF(SP_SUL!Z262="","*",SP_SUL!Z262)</f>
        <v>*</v>
      </c>
      <c r="D259" s="139" t="str">
        <f>IF(SP_SUL!S262="","*",SP_SUL!S262)</f>
        <v>-</v>
      </c>
      <c r="E259" s="139" t="str">
        <f>IF(SP_SUL!T262="","*",SP_SUL!T262)</f>
        <v>-</v>
      </c>
      <c r="F259" s="145" t="str">
        <f>IF(SP_SUL!B262="","*",SP_SUL!B262)</f>
        <v>*</v>
      </c>
      <c r="G259" s="145" t="str">
        <f>IF(SP_SUL!D262="","*",SP_SUL!D262)</f>
        <v>*</v>
      </c>
      <c r="H259" s="145" t="str">
        <f>IF(SP_SUL!F262="","*",SP_SUL!F262)</f>
        <v>*</v>
      </c>
      <c r="I259" s="145" t="str">
        <f>IF(SP_SUL!H262="","*",SP_SUL!H262)</f>
        <v>*</v>
      </c>
      <c r="J259" s="145" t="str">
        <f>IF(SP_SUL!I262="","*",SP_SUL!I262)</f>
        <v>*</v>
      </c>
      <c r="K259" s="139" t="str">
        <f>IF(SP_SUL!M262="","*",SP_SUL!M262)</f>
        <v>-</v>
      </c>
      <c r="L259" s="139" t="str">
        <f>IF(SP_SUL!N262="","*",SP_SUL!N262)</f>
        <v>-</v>
      </c>
      <c r="M259" s="140" t="str">
        <f>IF(SP_SUL!J262="","*",SP_SUL!J262)</f>
        <v>*</v>
      </c>
      <c r="N259" s="144" t="str">
        <f>IF(SP_SUL!K262="","*",SP_SUL!K262)</f>
        <v>*</v>
      </c>
      <c r="O259" s="144" t="str">
        <f>IF(SP_SUL!L262="","*",SP_SUL!L262)</f>
        <v>*</v>
      </c>
      <c r="P259" s="143" t="str">
        <f>IF(SP_SUL!O262="","*",SP_SUL!O262)</f>
        <v>*</v>
      </c>
      <c r="Q259" s="143" t="str">
        <f>IF(SP_SUL!P262="","*",SP_SUL!P262)</f>
        <v>*</v>
      </c>
      <c r="R259" s="145" t="str">
        <f>IF(SP_SUL!Q262="","*",CONCATENATE(SP_SUL!Q262," ",SP_SUL!R262))</f>
        <v>*</v>
      </c>
      <c r="S259" s="145" t="str">
        <f>IF(SP_SUL!V262="","*",SP_SUL!V262)</f>
        <v>*</v>
      </c>
      <c r="T259" s="145" t="str">
        <f>IF(SP_SUL!W262="","*",SP_SUL!W262)</f>
        <v>*</v>
      </c>
      <c r="U259" s="137" t="str">
        <f ca="1">_xlfn.XLOOKUP(G259&amp;$U$2,BS_CONTROLE[CHAVE],BS_CONTROLE[Quantidade_11],"-")</f>
        <v>-</v>
      </c>
      <c r="V259" s="137" t="str">
        <f ca="1">_xlfn.XLOOKUP(G259&amp;$V$2,BS_CONTROLE[CHAVE],BS_CONTROLE[Quantidade_11],"-")</f>
        <v>-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*</v>
      </c>
      <c r="B260" s="146" t="str">
        <f>IF(SP_SUL!X263="","*",SP_SUL!X263)</f>
        <v>*</v>
      </c>
      <c r="C260" s="146" t="str">
        <f>IF(SP_SUL!Z263="","*",SP_SUL!Z263)</f>
        <v>*</v>
      </c>
      <c r="D260" s="139" t="str">
        <f>IF(SP_SUL!S263="","*",SP_SUL!S263)</f>
        <v>-</v>
      </c>
      <c r="E260" s="139" t="str">
        <f>IF(SP_SUL!T263="","*",SP_SUL!T263)</f>
        <v>-</v>
      </c>
      <c r="F260" s="145" t="str">
        <f>IF(SP_SUL!B263="","*",SP_SUL!B263)</f>
        <v>*</v>
      </c>
      <c r="G260" s="145" t="str">
        <f>IF(SP_SUL!D263="","*",SP_SUL!D263)</f>
        <v>*</v>
      </c>
      <c r="H260" s="145" t="str">
        <f>IF(SP_SUL!F263="","*",SP_SUL!F263)</f>
        <v>*</v>
      </c>
      <c r="I260" s="145" t="str">
        <f>IF(SP_SUL!H263="","*",SP_SUL!H263)</f>
        <v>*</v>
      </c>
      <c r="J260" s="145" t="str">
        <f>IF(SP_SUL!I263="","*",SP_SUL!I263)</f>
        <v>*</v>
      </c>
      <c r="K260" s="139" t="str">
        <f>IF(SP_SUL!M263="","*",SP_SUL!M263)</f>
        <v>-</v>
      </c>
      <c r="L260" s="139" t="str">
        <f>IF(SP_SUL!N263="","*",SP_SUL!N263)</f>
        <v>-</v>
      </c>
      <c r="M260" s="140" t="str">
        <f>IF(SP_SUL!J263="","*",SP_SUL!J263)</f>
        <v>*</v>
      </c>
      <c r="N260" s="144" t="str">
        <f>IF(SP_SUL!K263="","*",SP_SUL!K263)</f>
        <v>*</v>
      </c>
      <c r="O260" s="144" t="str">
        <f>IF(SP_SUL!L263="","*",SP_SUL!L263)</f>
        <v>*</v>
      </c>
      <c r="P260" s="143" t="str">
        <f>IF(SP_SUL!O263="","*",SP_SUL!O263)</f>
        <v>*</v>
      </c>
      <c r="Q260" s="143" t="str">
        <f>IF(SP_SUL!P263="","*",SP_SUL!P263)</f>
        <v>*</v>
      </c>
      <c r="R260" s="145" t="str">
        <f>IF(SP_SUL!Q263="","*",CONCATENATE(SP_SUL!Q263," ",SP_SUL!R263))</f>
        <v>*</v>
      </c>
      <c r="S260" s="145" t="str">
        <f>IF(SP_SUL!V263="","*",SP_SUL!V263)</f>
        <v>*</v>
      </c>
      <c r="T260" s="145" t="str">
        <f>IF(SP_SUL!W263="","*",SP_SUL!W263)</f>
        <v>*</v>
      </c>
      <c r="U260" s="137" t="str">
        <f ca="1">_xlfn.XLOOKUP(G260&amp;$U$2,BS_CONTROLE[CHAVE],BS_CONTROLE[Quantidade_11],"-")</f>
        <v>-</v>
      </c>
      <c r="V260" s="137" t="str">
        <f ca="1">_xlfn.XLOOKUP(G260&amp;$V$2,BS_CONTROLE[CHAVE],BS_CONTROLE[Quantidade_11],"-")</f>
        <v>-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*</v>
      </c>
      <c r="B261" s="146" t="str">
        <f>IF(SP_SUL!X264="","*",SP_SUL!X264)</f>
        <v>*</v>
      </c>
      <c r="C261" s="146" t="str">
        <f>IF(SP_SUL!Z264="","*",SP_SUL!Z264)</f>
        <v>*</v>
      </c>
      <c r="D261" s="139" t="str">
        <f>IF(SP_SUL!S264="","*",SP_SUL!S264)</f>
        <v>-</v>
      </c>
      <c r="E261" s="139" t="str">
        <f>IF(SP_SUL!T264="","*",SP_SUL!T264)</f>
        <v>-</v>
      </c>
      <c r="F261" s="145" t="str">
        <f>IF(SP_SUL!B264="","*",SP_SUL!B264)</f>
        <v>*</v>
      </c>
      <c r="G261" s="145" t="str">
        <f>IF(SP_SUL!D264="","*",SP_SUL!D264)</f>
        <v>*</v>
      </c>
      <c r="H261" s="145" t="str">
        <f>IF(SP_SUL!F264="","*",SP_SUL!F264)</f>
        <v>*</v>
      </c>
      <c r="I261" s="145" t="str">
        <f>IF(SP_SUL!H264="","*",SP_SUL!H264)</f>
        <v>*</v>
      </c>
      <c r="J261" s="145" t="str">
        <f>IF(SP_SUL!I264="","*",SP_SUL!I264)</f>
        <v>*</v>
      </c>
      <c r="K261" s="139" t="str">
        <f>IF(SP_SUL!M264="","*",SP_SUL!M264)</f>
        <v>-</v>
      </c>
      <c r="L261" s="139" t="str">
        <f>IF(SP_SUL!N264="","*",SP_SUL!N264)</f>
        <v>-</v>
      </c>
      <c r="M261" s="140" t="str">
        <f>IF(SP_SUL!J264="","*",SP_SUL!J264)</f>
        <v>*</v>
      </c>
      <c r="N261" s="144" t="str">
        <f>IF(SP_SUL!K264="","*",SP_SUL!K264)</f>
        <v>*</v>
      </c>
      <c r="O261" s="144" t="str">
        <f>IF(SP_SUL!L264="","*",SP_SUL!L264)</f>
        <v>*</v>
      </c>
      <c r="P261" s="143" t="str">
        <f>IF(SP_SUL!O264="","*",SP_SUL!O264)</f>
        <v>*</v>
      </c>
      <c r="Q261" s="143" t="str">
        <f>IF(SP_SUL!P264="","*",SP_SUL!P264)</f>
        <v>*</v>
      </c>
      <c r="R261" s="145" t="str">
        <f>IF(SP_SUL!Q264="","*",CONCATENATE(SP_SUL!Q264," ",SP_SUL!R264))</f>
        <v>*</v>
      </c>
      <c r="S261" s="145" t="str">
        <f>IF(SP_SUL!V264="","*",SP_SUL!V264)</f>
        <v>*</v>
      </c>
      <c r="T261" s="145" t="str">
        <f>IF(SP_SUL!W264="","*",SP_SUL!W264)</f>
        <v>*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*</v>
      </c>
      <c r="B262" s="146" t="str">
        <f>IF(SP_SUL!X265="","*",SP_SUL!X265)</f>
        <v>*</v>
      </c>
      <c r="C262" s="146" t="str">
        <f>IF(SP_SUL!Z265="","*",SP_SUL!Z265)</f>
        <v>*</v>
      </c>
      <c r="D262" s="139" t="str">
        <f>IF(SP_SUL!S265="","*",SP_SUL!S265)</f>
        <v>-</v>
      </c>
      <c r="E262" s="139" t="str">
        <f>IF(SP_SUL!T265="","*",SP_SUL!T265)</f>
        <v>-</v>
      </c>
      <c r="F262" s="145" t="str">
        <f>IF(SP_SUL!B265="","*",SP_SUL!B265)</f>
        <v>*</v>
      </c>
      <c r="G262" s="145" t="str">
        <f>IF(SP_SUL!D265="","*",SP_SUL!D265)</f>
        <v>*</v>
      </c>
      <c r="H262" s="145" t="str">
        <f>IF(SP_SUL!F265="","*",SP_SUL!F265)</f>
        <v>*</v>
      </c>
      <c r="I262" s="145" t="str">
        <f>IF(SP_SUL!H265="","*",SP_SUL!H265)</f>
        <v>*</v>
      </c>
      <c r="J262" s="145" t="str">
        <f>IF(SP_SUL!I265="","*",SP_SUL!I265)</f>
        <v>*</v>
      </c>
      <c r="K262" s="139" t="str">
        <f>IF(SP_SUL!M265="","*",SP_SUL!M265)</f>
        <v>-</v>
      </c>
      <c r="L262" s="139" t="str">
        <f>IF(SP_SUL!N265="","*",SP_SUL!N265)</f>
        <v>-</v>
      </c>
      <c r="M262" s="140" t="str">
        <f>IF(SP_SUL!J265="","*",SP_SUL!J265)</f>
        <v>*</v>
      </c>
      <c r="N262" s="144" t="str">
        <f>IF(SP_SUL!K265="","*",SP_SUL!K265)</f>
        <v>*</v>
      </c>
      <c r="O262" s="144" t="str">
        <f>IF(SP_SUL!L265="","*",SP_SUL!L265)</f>
        <v>*</v>
      </c>
      <c r="P262" s="143" t="str">
        <f>IF(SP_SUL!O265="","*",SP_SUL!O265)</f>
        <v>*</v>
      </c>
      <c r="Q262" s="143" t="str">
        <f>IF(SP_SUL!P265="","*",SP_SUL!P265)</f>
        <v>*</v>
      </c>
      <c r="R262" s="145" t="str">
        <f>IF(SP_SUL!Q265="","*",CONCATENATE(SP_SUL!Q265," ",SP_SUL!R265))</f>
        <v>*</v>
      </c>
      <c r="S262" s="145" t="str">
        <f>IF(SP_SUL!V265="","*",SP_SUL!V265)</f>
        <v>*</v>
      </c>
      <c r="T262" s="145" t="str">
        <f>IF(SP_SUL!W265="","*",SP_SUL!W265)</f>
        <v>*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*</v>
      </c>
      <c r="B264" s="146" t="str">
        <f>IF(SP_SUL!X267="","*",SP_SUL!X267)</f>
        <v>*</v>
      </c>
      <c r="C264" s="146" t="str">
        <f>IF(SP_SUL!Z267="","*",SP_SUL!Z267)</f>
        <v>*</v>
      </c>
      <c r="D264" s="139" t="str">
        <f>IF(SP_SUL!S267="","*",SP_SUL!S267)</f>
        <v>-</v>
      </c>
      <c r="E264" s="139" t="str">
        <f>IF(SP_SUL!T267="","*",SP_SUL!T267)</f>
        <v>-</v>
      </c>
      <c r="F264" s="145" t="str">
        <f>IF(SP_SUL!B267="","*",SP_SUL!B267)</f>
        <v>*</v>
      </c>
      <c r="G264" s="145" t="str">
        <f>IF(SP_SUL!D267="","*",SP_SUL!D267)</f>
        <v>*</v>
      </c>
      <c r="H264" s="145" t="str">
        <f>IF(SP_SUL!F267="","*",SP_SUL!F267)</f>
        <v>*</v>
      </c>
      <c r="I264" s="145" t="str">
        <f>IF(SP_SUL!H267="","*",SP_SUL!H267)</f>
        <v>*</v>
      </c>
      <c r="J264" s="145" t="str">
        <f>IF(SP_SUL!I267="","*",SP_SUL!I267)</f>
        <v>*</v>
      </c>
      <c r="K264" s="139" t="str">
        <f>IF(SP_SUL!M267="","*",SP_SUL!M267)</f>
        <v>-</v>
      </c>
      <c r="L264" s="139" t="str">
        <f>IF(SP_SUL!N267="","*",SP_SUL!N267)</f>
        <v>-</v>
      </c>
      <c r="M264" s="140" t="str">
        <f>IF(SP_SUL!J267="","*",SP_SUL!J267)</f>
        <v>*</v>
      </c>
      <c r="N264" s="144" t="str">
        <f>IF(SP_SUL!K267="","*",SP_SUL!K267)</f>
        <v>*</v>
      </c>
      <c r="O264" s="144" t="str">
        <f>IF(SP_SUL!L267="","*",SP_SUL!L267)</f>
        <v>*</v>
      </c>
      <c r="P264" s="143" t="str">
        <f>IF(SP_SUL!O267="","*",SP_SUL!O267)</f>
        <v>*</v>
      </c>
      <c r="Q264" s="143" t="str">
        <f>IF(SP_SUL!P267="","*",SP_SUL!P267)</f>
        <v>*</v>
      </c>
      <c r="R264" s="145" t="str">
        <f>IF(SP_SUL!Q267="","*",CONCATENATE(SP_SUL!Q267," ",SP_SUL!R267))</f>
        <v>*</v>
      </c>
      <c r="S264" s="145" t="str">
        <f>IF(SP_SUL!V267="","*",SP_SUL!V267)</f>
        <v>*</v>
      </c>
      <c r="T264" s="145" t="str">
        <f>IF(SP_SUL!W267="","*",SP_SUL!W267)</f>
        <v>*</v>
      </c>
      <c r="U264" s="137" t="str">
        <f ca="1">_xlfn.XLOOKUP(G264&amp;$U$2,BS_CONTROLE[CHAVE],BS_CONTROLE[Quantidade_11],"-")</f>
        <v>-</v>
      </c>
      <c r="V264" s="137" t="str">
        <f ca="1">_xlfn.XLOOKUP(G264&amp;$V$2,BS_CONTROLE[CHAVE],BS_CONTROLE[Quantidade_11],"-")</f>
        <v>-</v>
      </c>
      <c r="W264" s="137" t="str">
        <f ca="1">_xlfn.XLOOKUP(G264&amp;$W$2,BS_CONTROLE[CHAVE],BS_CONTROLE[Quantidade_11],"-")</f>
        <v>-</v>
      </c>
    </row>
    <row r="265" spans="1:23" hidden="1">
      <c r="A265" s="146" t="str">
        <f>IF(SP_SUL!Y268="","*",SP_SUL!Y268)</f>
        <v>*</v>
      </c>
      <c r="B265" s="146" t="str">
        <f>IF(SP_SUL!X268="","*",SP_SUL!X268)</f>
        <v>*</v>
      </c>
      <c r="C265" s="146" t="str">
        <f>IF(SP_SUL!Z268="","*",SP_SUL!Z268)</f>
        <v>*</v>
      </c>
      <c r="D265" s="139" t="str">
        <f>IF(SP_SUL!S268="","*",SP_SUL!S268)</f>
        <v>-</v>
      </c>
      <c r="E265" s="139" t="str">
        <f>IF(SP_SUL!T268="","*",SP_SUL!T268)</f>
        <v>-</v>
      </c>
      <c r="F265" s="145" t="str">
        <f>IF(SP_SUL!B268="","*",SP_SUL!B268)</f>
        <v>*</v>
      </c>
      <c r="G265" s="145" t="str">
        <f>IF(SP_SUL!D268="","*",SP_SUL!D268)</f>
        <v>*</v>
      </c>
      <c r="H265" s="145" t="str">
        <f>IF(SP_SUL!F268="","*",SP_SUL!F268)</f>
        <v>*</v>
      </c>
      <c r="I265" s="145" t="str">
        <f>IF(SP_SUL!H268="","*",SP_SUL!H268)</f>
        <v>*</v>
      </c>
      <c r="J265" s="145" t="str">
        <f>IF(SP_SUL!I268="","*",SP_SUL!I268)</f>
        <v>*</v>
      </c>
      <c r="K265" s="139" t="str">
        <f>IF(SP_SUL!M268="","*",SP_SUL!M268)</f>
        <v>-</v>
      </c>
      <c r="L265" s="139" t="str">
        <f>IF(SP_SUL!N268="","*",SP_SUL!N268)</f>
        <v>-</v>
      </c>
      <c r="M265" s="140" t="str">
        <f>IF(SP_SUL!J268="","*",SP_SUL!J268)</f>
        <v>*</v>
      </c>
      <c r="N265" s="144" t="str">
        <f>IF(SP_SUL!K268="","*",SP_SUL!K268)</f>
        <v>*</v>
      </c>
      <c r="O265" s="144" t="str">
        <f>IF(SP_SUL!L268="","*",SP_SUL!L268)</f>
        <v>*</v>
      </c>
      <c r="P265" s="143" t="str">
        <f>IF(SP_SUL!O268="","*",SP_SUL!O268)</f>
        <v>*</v>
      </c>
      <c r="Q265" s="143" t="str">
        <f>IF(SP_SUL!P268="","*",SP_SUL!P268)</f>
        <v>*</v>
      </c>
      <c r="R265" s="145" t="str">
        <f>IF(SP_SUL!Q268="","*",CONCATENATE(SP_SUL!Q268," ",SP_SUL!R268))</f>
        <v>*</v>
      </c>
      <c r="S265" s="145" t="str">
        <f>IF(SP_SUL!V268="","*",SP_SUL!V268)</f>
        <v>*</v>
      </c>
      <c r="T265" s="145" t="str">
        <f>IF(SP_SUL!W268="","*",SP_SUL!W268)</f>
        <v>*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*</v>
      </c>
      <c r="B267" s="146" t="str">
        <f>IF(SP_SUL!X270="","*",SP_SUL!X270)</f>
        <v>*</v>
      </c>
      <c r="C267" s="146" t="str">
        <f>IF(SP_SUL!Z270="","*",SP_SUL!Z270)</f>
        <v>*</v>
      </c>
      <c r="D267" s="139" t="str">
        <f>IF(SP_SUL!S270="","*",SP_SUL!S270)</f>
        <v>-</v>
      </c>
      <c r="E267" s="139" t="str">
        <f>IF(SP_SUL!T270="","*",SP_SUL!T270)</f>
        <v>-</v>
      </c>
      <c r="F267" s="145" t="str">
        <f>IF(SP_SUL!B270="","*",SP_SUL!B270)</f>
        <v>*</v>
      </c>
      <c r="G267" s="145" t="str">
        <f>IF(SP_SUL!D270="","*",SP_SUL!D270)</f>
        <v>*</v>
      </c>
      <c r="H267" s="145" t="str">
        <f>IF(SP_SUL!F270="","*",SP_SUL!F270)</f>
        <v>*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-</v>
      </c>
      <c r="L267" s="139" t="str">
        <f>IF(SP_SUL!N270="","*",SP_SUL!N270)</f>
        <v>-</v>
      </c>
      <c r="M267" s="140" t="str">
        <f>IF(SP_SUL!J270="","*",SP_SUL!J270)</f>
        <v>*</v>
      </c>
      <c r="N267" s="144" t="str">
        <f>IF(SP_SUL!K270="","*",SP_SUL!K270)</f>
        <v>*</v>
      </c>
      <c r="O267" s="144" t="str">
        <f>IF(SP_SUL!L270="","*",SP_SUL!L270)</f>
        <v>*</v>
      </c>
      <c r="P267" s="143" t="str">
        <f>IF(SP_SUL!O270="","*",SP_SUL!O270)</f>
        <v>*</v>
      </c>
      <c r="Q267" s="143" t="str">
        <f>IF(SP_SUL!P270="","*",SP_SUL!P270)</f>
        <v>*</v>
      </c>
      <c r="R267" s="145" t="str">
        <f>IF(SP_SUL!Q270="","*",CONCATENATE(SP_SUL!Q270," ",SP_SUL!R270))</f>
        <v>*</v>
      </c>
      <c r="S267" s="145" t="str">
        <f>IF(SP_SUL!V270="","*",SP_SUL!V270)</f>
        <v>*</v>
      </c>
      <c r="T267" s="145" t="str">
        <f>IF(SP_SUL!W270="","*",SP_SUL!W270)</f>
        <v>*</v>
      </c>
      <c r="U267" s="137" t="str">
        <f ca="1">_xlfn.XLOOKUP(G267&amp;$U$2,BS_CONTROLE[CHAVE],BS_CONTROLE[Quantidade_11],"-")</f>
        <v>-</v>
      </c>
      <c r="V267" s="137" t="str">
        <f ca="1">_xlfn.XLOOKUP(G267&amp;$V$2,BS_CONTROLE[CHAVE],BS_CONTROLE[Quantidade_11],"-")</f>
        <v>-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*</v>
      </c>
      <c r="B268" s="146" t="str">
        <f>IF(SP_SUL!X271="","*",SP_SUL!X271)</f>
        <v>*</v>
      </c>
      <c r="C268" s="146" t="str">
        <f>IF(SP_SUL!Z271="","*",SP_SUL!Z271)</f>
        <v>*</v>
      </c>
      <c r="D268" s="139" t="str">
        <f>IF(SP_SUL!S271="","*",SP_SUL!S271)</f>
        <v>-</v>
      </c>
      <c r="E268" s="139" t="str">
        <f>IF(SP_SUL!T271="","*",SP_SUL!T271)</f>
        <v>-</v>
      </c>
      <c r="F268" s="145" t="str">
        <f>IF(SP_SUL!B271="","*",SP_SUL!B271)</f>
        <v>*</v>
      </c>
      <c r="G268" s="145" t="str">
        <f>IF(SP_SUL!D271="","*",SP_SUL!D271)</f>
        <v>*</v>
      </c>
      <c r="H268" s="145" t="str">
        <f>IF(SP_SUL!F271="","*",SP_SUL!F271)</f>
        <v>*</v>
      </c>
      <c r="I268" s="145" t="str">
        <f>IF(SP_SUL!H271="","*",SP_SUL!H271)</f>
        <v>*</v>
      </c>
      <c r="J268" s="145" t="str">
        <f>IF(SP_SUL!I271="","*",SP_SUL!I271)</f>
        <v>*</v>
      </c>
      <c r="K268" s="139" t="str">
        <f>IF(SP_SUL!M271="","*",SP_SUL!M271)</f>
        <v>-</v>
      </c>
      <c r="L268" s="139" t="str">
        <f>IF(SP_SUL!N271="","*",SP_SUL!N271)</f>
        <v>-</v>
      </c>
      <c r="M268" s="140" t="str">
        <f>IF(SP_SUL!J271="","*",SP_SUL!J271)</f>
        <v>*</v>
      </c>
      <c r="N268" s="144" t="str">
        <f>IF(SP_SUL!K271="","*",SP_SUL!K271)</f>
        <v>*</v>
      </c>
      <c r="O268" s="144" t="str">
        <f>IF(SP_SUL!L271="","*",SP_SUL!L271)</f>
        <v>*</v>
      </c>
      <c r="P268" s="143" t="str">
        <f>IF(SP_SUL!O271="","*",SP_SUL!O271)</f>
        <v>*</v>
      </c>
      <c r="Q268" s="143" t="str">
        <f>IF(SP_SUL!P271="","*",SP_SUL!P271)</f>
        <v>*</v>
      </c>
      <c r="R268" s="145" t="str">
        <f>IF(SP_SUL!Q271="","*",CONCATENATE(SP_SUL!Q271," ",SP_SUL!R271))</f>
        <v>*</v>
      </c>
      <c r="S268" s="145" t="str">
        <f>IF(SP_SUL!V271="","*",SP_SUL!V271)</f>
        <v>*</v>
      </c>
      <c r="T268" s="145" t="str">
        <f>IF(SP_SUL!W271="","*",SP_SUL!W271)</f>
        <v>*</v>
      </c>
      <c r="U268" s="137" t="str">
        <f ca="1">_xlfn.XLOOKUP(G268&amp;$U$2,BS_CONTROLE[CHAVE],BS_CONTROLE[Quantidade_11],"-")</f>
        <v>-</v>
      </c>
      <c r="V268" s="137" t="str">
        <f ca="1">_xlfn.XLOOKUP(G268&amp;$V$2,BS_CONTROLE[CHAVE],BS_CONTROLE[Quantidade_11],"-")</f>
        <v>-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*</v>
      </c>
      <c r="B269" s="146" t="str">
        <f>IF(SP_SUL!X272="","*",SP_SUL!X272)</f>
        <v>*</v>
      </c>
      <c r="C269" s="146" t="str">
        <f>IF(SP_SUL!Z272="","*",SP_SUL!Z272)</f>
        <v>*</v>
      </c>
      <c r="D269" s="139" t="str">
        <f>IF(SP_SUL!S272="","*",SP_SUL!S272)</f>
        <v>-</v>
      </c>
      <c r="E269" s="139" t="str">
        <f>IF(SP_SUL!T272="","*",SP_SUL!T272)</f>
        <v>-</v>
      </c>
      <c r="F269" s="145" t="str">
        <f>IF(SP_SUL!B272="","*",SP_SUL!B272)</f>
        <v>*</v>
      </c>
      <c r="G269" s="145" t="str">
        <f>IF(SP_SUL!D272="","*",SP_SUL!D272)</f>
        <v>*</v>
      </c>
      <c r="H269" s="145" t="str">
        <f>IF(SP_SUL!F272="","*",SP_SUL!F272)</f>
        <v>*</v>
      </c>
      <c r="I269" s="145" t="str">
        <f>IF(SP_SUL!H272="","*",SP_SUL!H272)</f>
        <v>*</v>
      </c>
      <c r="J269" s="145" t="str">
        <f>IF(SP_SUL!I272="","*",SP_SUL!I272)</f>
        <v>*</v>
      </c>
      <c r="K269" s="139" t="str">
        <f>IF(SP_SUL!M272="","*",SP_SUL!M272)</f>
        <v>-</v>
      </c>
      <c r="L269" s="139" t="str">
        <f>IF(SP_SUL!N272="","*",SP_SUL!N272)</f>
        <v>-</v>
      </c>
      <c r="M269" s="140" t="str">
        <f>IF(SP_SUL!J272="","*",SP_SUL!J272)</f>
        <v>*</v>
      </c>
      <c r="N269" s="144" t="str">
        <f>IF(SP_SUL!K272="","*",SP_SUL!K272)</f>
        <v>*</v>
      </c>
      <c r="O269" s="144" t="str">
        <f>IF(SP_SUL!L272="","*",SP_SUL!L272)</f>
        <v>*</v>
      </c>
      <c r="P269" s="143" t="str">
        <f>IF(SP_SUL!O272="","*",SP_SUL!O272)</f>
        <v>*</v>
      </c>
      <c r="Q269" s="143" t="str">
        <f>IF(SP_SUL!P272="","*",SP_SUL!P272)</f>
        <v>*</v>
      </c>
      <c r="R269" s="145" t="str">
        <f>IF(SP_SUL!Q272="","*",CONCATENATE(SP_SUL!Q272," ",SP_SUL!R272))</f>
        <v>*</v>
      </c>
      <c r="S269" s="145" t="str">
        <f>IF(SP_SUL!V272="","*",SP_SUL!V272)</f>
        <v>*</v>
      </c>
      <c r="T269" s="145" t="str">
        <f>IF(SP_SUL!W272="","*",SP_SUL!W272)</f>
        <v>*</v>
      </c>
      <c r="U269" s="137" t="str">
        <f ca="1">_xlfn.XLOOKUP(G269&amp;$U$2,BS_CONTROLE[CHAVE],BS_CONTROLE[Quantidade_11],"-")</f>
        <v>-</v>
      </c>
      <c r="V269" s="137" t="str">
        <f ca="1">_xlfn.XLOOKUP(G269&amp;$V$2,BS_CONTROLE[CHAVE],BS_CONTROLE[Quantidade_11],"-")</f>
        <v>-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*</v>
      </c>
      <c r="B271" s="146" t="str">
        <f>IF(SP_SUL!X274="","*",SP_SUL!X274)</f>
        <v>*</v>
      </c>
      <c r="C271" s="146" t="str">
        <f>IF(SP_SUL!Z274="","*",SP_SUL!Z274)</f>
        <v>*</v>
      </c>
      <c r="D271" s="139" t="str">
        <f>IF(SP_SUL!S274="","*",SP_SUL!S274)</f>
        <v>-</v>
      </c>
      <c r="E271" s="139" t="str">
        <f>IF(SP_SUL!T274="","*",SP_SUL!T274)</f>
        <v>-</v>
      </c>
      <c r="F271" s="145" t="str">
        <f>IF(SP_SUL!B274="","*",SP_SUL!B274)</f>
        <v>*</v>
      </c>
      <c r="G271" s="145" t="str">
        <f>IF(SP_SUL!D274="","*",SP_SUL!D274)</f>
        <v>*</v>
      </c>
      <c r="H271" s="145" t="str">
        <f>IF(SP_SUL!F274="","*",SP_SUL!F274)</f>
        <v>*</v>
      </c>
      <c r="I271" s="145" t="str">
        <f>IF(SP_SUL!H274="","*",SP_SUL!H274)</f>
        <v>*</v>
      </c>
      <c r="J271" s="145" t="str">
        <f>IF(SP_SUL!I274="","*",SP_SUL!I274)</f>
        <v>*</v>
      </c>
      <c r="K271" s="139" t="str">
        <f>IF(SP_SUL!M274="","*",SP_SUL!M274)</f>
        <v>-</v>
      </c>
      <c r="L271" s="139" t="str">
        <f>IF(SP_SUL!N274="","*",SP_SUL!N274)</f>
        <v>-</v>
      </c>
      <c r="M271" s="140" t="str">
        <f>IF(SP_SUL!J274="","*",SP_SUL!J274)</f>
        <v>*</v>
      </c>
      <c r="N271" s="144" t="str">
        <f>IF(SP_SUL!K274="","*",SP_SUL!K274)</f>
        <v>*</v>
      </c>
      <c r="O271" s="144" t="str">
        <f>IF(SP_SUL!L274="","*",SP_SUL!L274)</f>
        <v>*</v>
      </c>
      <c r="P271" s="143" t="str">
        <f>IF(SP_SUL!O274="","*",SP_SUL!O274)</f>
        <v>*</v>
      </c>
      <c r="Q271" s="143" t="str">
        <f>IF(SP_SUL!P274="","*",SP_SUL!P274)</f>
        <v>*</v>
      </c>
      <c r="R271" s="145" t="str">
        <f>IF(SP_SUL!Q274="","*",CONCATENATE(SP_SUL!Q274," ",SP_SUL!R274))</f>
        <v>*</v>
      </c>
      <c r="S271" s="145" t="str">
        <f>IF(SP_SUL!V274="","*",SP_SUL!V274)</f>
        <v>*</v>
      </c>
      <c r="T271" s="145" t="str">
        <f>IF(SP_SUL!W274="","*",SP_SUL!W274)</f>
        <v>*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*</v>
      </c>
      <c r="B272" s="146" t="str">
        <f>IF(SP_SUL!X275="","*",SP_SUL!X275)</f>
        <v>*</v>
      </c>
      <c r="C272" s="146" t="str">
        <f>IF(SP_SUL!Z275="","*",SP_SUL!Z275)</f>
        <v>*</v>
      </c>
      <c r="D272" s="139" t="str">
        <f>IF(SP_SUL!S275="","*",SP_SUL!S275)</f>
        <v>-</v>
      </c>
      <c r="E272" s="139" t="str">
        <f>IF(SP_SUL!T275="","*",SP_SUL!T275)</f>
        <v>-</v>
      </c>
      <c r="F272" s="145" t="str">
        <f>IF(SP_SUL!B275="","*",SP_SUL!B275)</f>
        <v>*</v>
      </c>
      <c r="G272" s="145" t="str">
        <f>IF(SP_SUL!D275="","*",SP_SUL!D275)</f>
        <v>*</v>
      </c>
      <c r="H272" s="145" t="str">
        <f>IF(SP_SUL!F275="","*",SP_SUL!F275)</f>
        <v>*</v>
      </c>
      <c r="I272" s="145" t="str">
        <f>IF(SP_SUL!H275="","*",SP_SUL!H275)</f>
        <v>*</v>
      </c>
      <c r="J272" s="145" t="str">
        <f>IF(SP_SUL!I275="","*",SP_SUL!I275)</f>
        <v>*</v>
      </c>
      <c r="K272" s="139" t="str">
        <f>IF(SP_SUL!M275="","*",SP_SUL!M275)</f>
        <v>-</v>
      </c>
      <c r="L272" s="139" t="str">
        <f>IF(SP_SUL!N275="","*",SP_SUL!N275)</f>
        <v>-</v>
      </c>
      <c r="M272" s="140" t="str">
        <f>IF(SP_SUL!J275="","*",SP_SUL!J275)</f>
        <v>*</v>
      </c>
      <c r="N272" s="144" t="str">
        <f>IF(SP_SUL!K275="","*",SP_SUL!K275)</f>
        <v>*</v>
      </c>
      <c r="O272" s="144" t="str">
        <f>IF(SP_SUL!L275="","*",SP_SUL!L275)</f>
        <v>*</v>
      </c>
      <c r="P272" s="143" t="str">
        <f>IF(SP_SUL!O275="","*",SP_SUL!O275)</f>
        <v>*</v>
      </c>
      <c r="Q272" s="143" t="str">
        <f>IF(SP_SUL!P275="","*",SP_SUL!P275)</f>
        <v>*</v>
      </c>
      <c r="R272" s="145" t="str">
        <f>IF(SP_SUL!Q275="","*",CONCATENATE(SP_SUL!Q275," ",SP_SUL!R275))</f>
        <v>*</v>
      </c>
      <c r="S272" s="145" t="str">
        <f>IF(SP_SUL!V275="","*",SP_SUL!V275)</f>
        <v>*</v>
      </c>
      <c r="T272" s="145" t="str">
        <f>IF(SP_SUL!W275="","*",SP_SUL!W275)</f>
        <v>*</v>
      </c>
      <c r="U272" s="137" t="str">
        <f ca="1">_xlfn.XLOOKUP(G272&amp;$U$2,BS_CONTROLE[CHAVE],BS_CONTROLE[Quantidade_11],"-")</f>
        <v>-</v>
      </c>
      <c r="V272" s="137" t="str">
        <f ca="1">_xlfn.XLOOKUP(G272&amp;$V$2,BS_CONTROLE[CHAVE],BS_CONTROLE[Quantidade_11],"-")</f>
        <v>-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*</v>
      </c>
      <c r="B275" s="146" t="str">
        <f>IF(SP_SUL!X278="","*",SP_SUL!X278)</f>
        <v>*</v>
      </c>
      <c r="C275" s="146" t="str">
        <f>IF(SP_SUL!Z278="","*",SP_SUL!Z278)</f>
        <v>*</v>
      </c>
      <c r="D275" s="139" t="str">
        <f>IF(SP_SUL!S278="","*",SP_SUL!S278)</f>
        <v>-</v>
      </c>
      <c r="E275" s="139" t="str">
        <f>IF(SP_SUL!T278="","*",SP_SUL!T278)</f>
        <v>-</v>
      </c>
      <c r="F275" s="145" t="str">
        <f>IF(SP_SUL!B278="","*",SP_SUL!B278)</f>
        <v>*</v>
      </c>
      <c r="G275" s="145" t="str">
        <f>IF(SP_SUL!D278="","*",SP_SUL!D278)</f>
        <v>*</v>
      </c>
      <c r="H275" s="145" t="str">
        <f>IF(SP_SUL!F278="","*",SP_SUL!F278)</f>
        <v>*</v>
      </c>
      <c r="I275" s="145" t="str">
        <f>IF(SP_SUL!H278="","*",SP_SUL!H278)</f>
        <v>*</v>
      </c>
      <c r="J275" s="145" t="str">
        <f>IF(SP_SUL!I278="","*",SP_SUL!I278)</f>
        <v>*</v>
      </c>
      <c r="K275" s="139" t="str">
        <f>IF(SP_SUL!M278="","*",SP_SUL!M278)</f>
        <v>-</v>
      </c>
      <c r="L275" s="139" t="str">
        <f>IF(SP_SUL!N278="","*",SP_SUL!N278)</f>
        <v>-</v>
      </c>
      <c r="M275" s="140" t="str">
        <f>IF(SP_SUL!J278="","*",SP_SUL!J278)</f>
        <v>*</v>
      </c>
      <c r="N275" s="144" t="str">
        <f>IF(SP_SUL!K278="","*",SP_SUL!K278)</f>
        <v>*</v>
      </c>
      <c r="O275" s="144" t="str">
        <f>IF(SP_SUL!L278="","*",SP_SUL!L278)</f>
        <v>*</v>
      </c>
      <c r="P275" s="143" t="str">
        <f>IF(SP_SUL!O278="","*",SP_SUL!O278)</f>
        <v>*</v>
      </c>
      <c r="Q275" s="143" t="str">
        <f>IF(SP_SUL!P278="","*",SP_SUL!P278)</f>
        <v>*</v>
      </c>
      <c r="R275" s="145" t="str">
        <f>IF(SP_SUL!Q278="","*",CONCATENATE(SP_SUL!Q278," ",SP_SUL!R278))</f>
        <v>*</v>
      </c>
      <c r="S275" s="145" t="str">
        <f>IF(SP_SUL!V278="","*",SP_SUL!V278)</f>
        <v>*</v>
      </c>
      <c r="T275" s="145" t="str">
        <f>IF(SP_SUL!W278="","*",SP_SUL!W278)</f>
        <v>*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*</v>
      </c>
      <c r="B276" s="146" t="str">
        <f>IF(SP_SUL!X279="","*",SP_SUL!X279)</f>
        <v>*</v>
      </c>
      <c r="C276" s="146" t="str">
        <f>IF(SP_SUL!Z279="","*",SP_SUL!Z279)</f>
        <v>*</v>
      </c>
      <c r="D276" s="139" t="str">
        <f>IF(SP_SUL!S279="","*",SP_SUL!S279)</f>
        <v>-</v>
      </c>
      <c r="E276" s="139" t="str">
        <f>IF(SP_SUL!T279="","*",SP_SUL!T279)</f>
        <v>-</v>
      </c>
      <c r="F276" s="145" t="str">
        <f>IF(SP_SUL!B279="","*",SP_SUL!B279)</f>
        <v>*</v>
      </c>
      <c r="G276" s="145" t="str">
        <f>IF(SP_SUL!D279="","*",SP_SUL!D279)</f>
        <v>*</v>
      </c>
      <c r="H276" s="145" t="str">
        <f>IF(SP_SUL!F279="","*",SP_SUL!F279)</f>
        <v>*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-</v>
      </c>
      <c r="L276" s="139" t="str">
        <f>IF(SP_SUL!N279="","*",SP_SUL!N279)</f>
        <v>-</v>
      </c>
      <c r="M276" s="140" t="str">
        <f>IF(SP_SUL!J279="","*",SP_SUL!J279)</f>
        <v>*</v>
      </c>
      <c r="N276" s="144" t="str">
        <f>IF(SP_SUL!K279="","*",SP_SUL!K279)</f>
        <v>*</v>
      </c>
      <c r="O276" s="144" t="str">
        <f>IF(SP_SUL!L279="","*",SP_SUL!L279)</f>
        <v>*</v>
      </c>
      <c r="P276" s="143" t="str">
        <f>IF(SP_SUL!O279="","*",SP_SUL!O279)</f>
        <v>*</v>
      </c>
      <c r="Q276" s="143" t="str">
        <f>IF(SP_SUL!P279="","*",SP_SUL!P279)</f>
        <v>*</v>
      </c>
      <c r="R276" s="145" t="str">
        <f>IF(SP_SUL!Q279="","*",CONCATENATE(SP_SUL!Q279," ",SP_SUL!R279))</f>
        <v>*</v>
      </c>
      <c r="S276" s="145" t="str">
        <f>IF(SP_SUL!V279="","*",SP_SUL!V279)</f>
        <v>*</v>
      </c>
      <c r="T276" s="145" t="str">
        <f>IF(SP_SUL!W279="","*",SP_SUL!W279)</f>
        <v>*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*</v>
      </c>
      <c r="B277" s="146" t="str">
        <f>IF(SP_SUL!X280="","*",SP_SUL!X280)</f>
        <v>*</v>
      </c>
      <c r="C277" s="146" t="str">
        <f>IF(SP_SUL!Z280="","*",SP_SUL!Z280)</f>
        <v>*</v>
      </c>
      <c r="D277" s="139" t="str">
        <f>IF(SP_SUL!S280="","*",SP_SUL!S280)</f>
        <v>-</v>
      </c>
      <c r="E277" s="139" t="str">
        <f>IF(SP_SUL!T280="","*",SP_SUL!T280)</f>
        <v>-</v>
      </c>
      <c r="F277" s="145" t="str">
        <f>IF(SP_SUL!B280="","*",SP_SUL!B280)</f>
        <v>*</v>
      </c>
      <c r="G277" s="145" t="str">
        <f>IF(SP_SUL!D280="","*",SP_SUL!D280)</f>
        <v>*</v>
      </c>
      <c r="H277" s="145" t="str">
        <f>IF(SP_SUL!F280="","*",SP_SUL!F280)</f>
        <v>*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-</v>
      </c>
      <c r="L277" s="139" t="str">
        <f>IF(SP_SUL!N280="","*",SP_SUL!N280)</f>
        <v>-</v>
      </c>
      <c r="M277" s="140" t="str">
        <f>IF(SP_SUL!J280="","*",SP_SUL!J280)</f>
        <v>*</v>
      </c>
      <c r="N277" s="144" t="str">
        <f>IF(SP_SUL!K280="","*",SP_SUL!K280)</f>
        <v>*</v>
      </c>
      <c r="O277" s="144" t="str">
        <f>IF(SP_SUL!L280="","*",SP_SUL!L280)</f>
        <v>*</v>
      </c>
      <c r="P277" s="143" t="str">
        <f>IF(SP_SUL!O280="","*",SP_SUL!O280)</f>
        <v>*</v>
      </c>
      <c r="Q277" s="143" t="str">
        <f>IF(SP_SUL!P280="","*",SP_SUL!P280)</f>
        <v>*</v>
      </c>
      <c r="R277" s="145" t="str">
        <f>IF(SP_SUL!Q280="","*",CONCATENATE(SP_SUL!Q280," ",SP_SUL!R280))</f>
        <v>*</v>
      </c>
      <c r="S277" s="145" t="str">
        <f>IF(SP_SUL!V280="","*",SP_SUL!V280)</f>
        <v>*</v>
      </c>
      <c r="T277" s="145" t="str">
        <f>IF(SP_SUL!W280="","*",SP_SUL!W280)</f>
        <v>*</v>
      </c>
      <c r="U277" s="137" t="str">
        <f ca="1">_xlfn.XLOOKUP(G277&amp;$U$2,BS_CONTROLE[CHAVE],BS_CONTROLE[Quantidade_11],"-")</f>
        <v>-</v>
      </c>
      <c r="V277" s="137" t="str">
        <f ca="1">_xlfn.XLOOKUP(G277&amp;$V$2,BS_CONTROLE[CHAVE],BS_CONTROLE[Quantidade_11],"-")</f>
        <v>-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*</v>
      </c>
      <c r="B278" s="146" t="str">
        <f>IF(SP_SUL!X281="","*",SP_SUL!X281)</f>
        <v>*</v>
      </c>
      <c r="C278" s="146" t="str">
        <f>IF(SP_SUL!Z281="","*",SP_SUL!Z281)</f>
        <v>*</v>
      </c>
      <c r="D278" s="139" t="str">
        <f>IF(SP_SUL!S281="","*",SP_SUL!S281)</f>
        <v>-</v>
      </c>
      <c r="E278" s="139" t="str">
        <f>IF(SP_SUL!T281="","*",SP_SUL!T281)</f>
        <v>-</v>
      </c>
      <c r="F278" s="145" t="str">
        <f>IF(SP_SUL!B281="","*",SP_SUL!B281)</f>
        <v>*</v>
      </c>
      <c r="G278" s="145" t="str">
        <f>IF(SP_SUL!D281="","*",SP_SUL!D281)</f>
        <v>*</v>
      </c>
      <c r="H278" s="145" t="str">
        <f>IF(SP_SUL!F281="","*",SP_SUL!F281)</f>
        <v>*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-</v>
      </c>
      <c r="L278" s="139" t="str">
        <f>IF(SP_SUL!N281="","*",SP_SUL!N281)</f>
        <v>-</v>
      </c>
      <c r="M278" s="140" t="str">
        <f>IF(SP_SUL!J281="","*",SP_SUL!J281)</f>
        <v>*</v>
      </c>
      <c r="N278" s="144" t="str">
        <f>IF(SP_SUL!K281="","*",SP_SUL!K281)</f>
        <v>*</v>
      </c>
      <c r="O278" s="144" t="str">
        <f>IF(SP_SUL!L281="","*",SP_SUL!L281)</f>
        <v>*</v>
      </c>
      <c r="P278" s="143" t="str">
        <f>IF(SP_SUL!O281="","*",SP_SUL!O281)</f>
        <v>*</v>
      </c>
      <c r="Q278" s="143" t="str">
        <f>IF(SP_SUL!P281="","*",SP_SUL!P281)</f>
        <v>*</v>
      </c>
      <c r="R278" s="145" t="str">
        <f>IF(SP_SUL!Q281="","*",CONCATENATE(SP_SUL!Q281," ",SP_SUL!R281))</f>
        <v>*</v>
      </c>
      <c r="S278" s="145" t="str">
        <f>IF(SP_SUL!V281="","*",SP_SUL!V281)</f>
        <v>*</v>
      </c>
      <c r="T278" s="145" t="str">
        <f>IF(SP_SUL!W281="","*",SP_SUL!W281)</f>
        <v>*</v>
      </c>
      <c r="U278" s="137" t="str">
        <f ca="1">_xlfn.XLOOKUP(G278&amp;$U$2,BS_CONTROLE[CHAVE],BS_CONTROLE[Quantidade_11],"-")</f>
        <v>-</v>
      </c>
      <c r="V278" s="137" t="str">
        <f ca="1">_xlfn.XLOOKUP(G278&amp;$V$2,BS_CONTROLE[CHAVE],BS_CONTROLE[Quantidade_11],"-")</f>
        <v>-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*</v>
      </c>
      <c r="B281" s="146" t="str">
        <f>IF(SP_SUL!X284="","*",SP_SUL!X284)</f>
        <v>*</v>
      </c>
      <c r="C281" s="146" t="str">
        <f>IF(SP_SUL!Z284="","*",SP_SUL!Z284)</f>
        <v>*</v>
      </c>
      <c r="D281" s="139" t="str">
        <f>IF(SP_SUL!S284="","*",SP_SUL!S284)</f>
        <v>-</v>
      </c>
      <c r="E281" s="139" t="str">
        <f>IF(SP_SUL!T284="","*",SP_SUL!T284)</f>
        <v>-</v>
      </c>
      <c r="F281" s="145" t="str">
        <f>IF(SP_SUL!B284="","*",SP_SUL!B284)</f>
        <v>*</v>
      </c>
      <c r="G281" s="145" t="str">
        <f>IF(SP_SUL!D284="","*",SP_SUL!D284)</f>
        <v>*</v>
      </c>
      <c r="H281" s="145" t="str">
        <f>IF(SP_SUL!F284="","*",SP_SUL!F284)</f>
        <v>*</v>
      </c>
      <c r="I281" s="145" t="str">
        <f>IF(SP_SUL!H284="","*",SP_SUL!H284)</f>
        <v>*</v>
      </c>
      <c r="J281" s="145" t="str">
        <f>IF(SP_SUL!I284="","*",SP_SUL!I284)</f>
        <v>*</v>
      </c>
      <c r="K281" s="139" t="str">
        <f>IF(SP_SUL!M284="","*",SP_SUL!M284)</f>
        <v>-</v>
      </c>
      <c r="L281" s="139" t="str">
        <f>IF(SP_SUL!N284="","*",SP_SUL!N284)</f>
        <v>-</v>
      </c>
      <c r="M281" s="140" t="str">
        <f>IF(SP_SUL!J284="","*",SP_SUL!J284)</f>
        <v>*</v>
      </c>
      <c r="N281" s="144" t="str">
        <f>IF(SP_SUL!K284="","*",SP_SUL!K284)</f>
        <v>*</v>
      </c>
      <c r="O281" s="144" t="str">
        <f>IF(SP_SUL!L284="","*",SP_SUL!L284)</f>
        <v>*</v>
      </c>
      <c r="P281" s="143" t="str">
        <f>IF(SP_SUL!O284="","*",SP_SUL!O284)</f>
        <v>*</v>
      </c>
      <c r="Q281" s="143" t="str">
        <f>IF(SP_SUL!P284="","*",SP_SUL!P284)</f>
        <v>*</v>
      </c>
      <c r="R281" s="145" t="str">
        <f>IF(SP_SUL!Q284="","*",CONCATENATE(SP_SUL!Q284," ",SP_SUL!R284))</f>
        <v>*</v>
      </c>
      <c r="S281" s="145" t="str">
        <f>IF(SP_SUL!V284="","*",SP_SUL!V284)</f>
        <v>*</v>
      </c>
      <c r="T281" s="145" t="str">
        <f>IF(SP_SUL!W284="","*",SP_SUL!W284)</f>
        <v>*</v>
      </c>
      <c r="U281" s="137" t="str">
        <f ca="1">_xlfn.XLOOKUP(G281&amp;$U$2,BS_CONTROLE[CHAVE],BS_CONTROLE[Quantidade_11],"-")</f>
        <v>-</v>
      </c>
      <c r="V281" s="137" t="str">
        <f ca="1">_xlfn.XLOOKUP(G281&amp;$V$2,BS_CONTROLE[CHAVE],BS_CONTROLE[Quantidade_11],"-")</f>
        <v>-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*</v>
      </c>
      <c r="B282" s="146" t="str">
        <f>IF(SP_SUL!X285="","*",SP_SUL!X285)</f>
        <v>*</v>
      </c>
      <c r="C282" s="146" t="str">
        <f>IF(SP_SUL!Z285="","*",SP_SUL!Z285)</f>
        <v>*</v>
      </c>
      <c r="D282" s="139" t="str">
        <f>IF(SP_SUL!S285="","*",SP_SUL!S285)</f>
        <v>-</v>
      </c>
      <c r="E282" s="139" t="str">
        <f>IF(SP_SUL!T285="","*",SP_SUL!T285)</f>
        <v>-</v>
      </c>
      <c r="F282" s="145" t="str">
        <f>IF(SP_SUL!B285="","*",SP_SUL!B285)</f>
        <v>*</v>
      </c>
      <c r="G282" s="145" t="str">
        <f>IF(SP_SUL!D285="","*",SP_SUL!D285)</f>
        <v>*</v>
      </c>
      <c r="H282" s="145" t="str">
        <f>IF(SP_SUL!F285="","*",SP_SUL!F285)</f>
        <v>*</v>
      </c>
      <c r="I282" s="145" t="str">
        <f>IF(SP_SUL!H285="","*",SP_SUL!H285)</f>
        <v>*</v>
      </c>
      <c r="J282" s="145" t="str">
        <f>IF(SP_SUL!I285="","*",SP_SUL!I285)</f>
        <v>*</v>
      </c>
      <c r="K282" s="139" t="str">
        <f>IF(SP_SUL!M285="","*",SP_SUL!M285)</f>
        <v>-</v>
      </c>
      <c r="L282" s="139" t="str">
        <f>IF(SP_SUL!N285="","*",SP_SUL!N285)</f>
        <v>-</v>
      </c>
      <c r="M282" s="140" t="str">
        <f>IF(SP_SUL!J285="","*",SP_SUL!J285)</f>
        <v>*</v>
      </c>
      <c r="N282" s="144" t="str">
        <f>IF(SP_SUL!K285="","*",SP_SUL!K285)</f>
        <v>*</v>
      </c>
      <c r="O282" s="144" t="str">
        <f>IF(SP_SUL!L285="","*",SP_SUL!L285)</f>
        <v>*</v>
      </c>
      <c r="P282" s="143" t="str">
        <f>IF(SP_SUL!O285="","*",SP_SUL!O285)</f>
        <v>*</v>
      </c>
      <c r="Q282" s="143" t="str">
        <f>IF(SP_SUL!P285="","*",SP_SUL!P285)</f>
        <v>*</v>
      </c>
      <c r="R282" s="145" t="str">
        <f>IF(SP_SUL!Q285="","*",CONCATENATE(SP_SUL!Q285," ",SP_SUL!R285))</f>
        <v>*</v>
      </c>
      <c r="S282" s="145" t="str">
        <f>IF(SP_SUL!V285="","*",SP_SUL!V285)</f>
        <v>*</v>
      </c>
      <c r="T282" s="145" t="str">
        <f>IF(SP_SUL!W285="","*",SP_SUL!W285)</f>
        <v>*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*</v>
      </c>
      <c r="B283" s="146" t="str">
        <f>IF(SP_SUL!X286="","*",SP_SUL!X286)</f>
        <v>*</v>
      </c>
      <c r="C283" s="146" t="str">
        <f>IF(SP_SUL!Z286="","*",SP_SUL!Z286)</f>
        <v>*</v>
      </c>
      <c r="D283" s="139" t="str">
        <f>IF(SP_SUL!S286="","*",SP_SUL!S286)</f>
        <v>-</v>
      </c>
      <c r="E283" s="139" t="str">
        <f>IF(SP_SUL!T286="","*",SP_SUL!T286)</f>
        <v>-</v>
      </c>
      <c r="F283" s="145" t="str">
        <f>IF(SP_SUL!B286="","*",SP_SUL!B286)</f>
        <v>*</v>
      </c>
      <c r="G283" s="145" t="str">
        <f>IF(SP_SUL!D286="","*",SP_SUL!D286)</f>
        <v>*</v>
      </c>
      <c r="H283" s="145" t="str">
        <f>IF(SP_SUL!F286="","*",SP_SUL!F286)</f>
        <v>*</v>
      </c>
      <c r="I283" s="145" t="str">
        <f>IF(SP_SUL!H286="","*",SP_SUL!H286)</f>
        <v>*</v>
      </c>
      <c r="J283" s="145" t="str">
        <f>IF(SP_SUL!I286="","*",SP_SUL!I286)</f>
        <v>*</v>
      </c>
      <c r="K283" s="139" t="str">
        <f>IF(SP_SUL!M286="","*",SP_SUL!M286)</f>
        <v>-</v>
      </c>
      <c r="L283" s="139" t="str">
        <f>IF(SP_SUL!N286="","*",SP_SUL!N286)</f>
        <v>-</v>
      </c>
      <c r="M283" s="140" t="str">
        <f>IF(SP_SUL!J286="","*",SP_SUL!J286)</f>
        <v>*</v>
      </c>
      <c r="N283" s="144" t="str">
        <f>IF(SP_SUL!K286="","*",SP_SUL!K286)</f>
        <v>*</v>
      </c>
      <c r="O283" s="144" t="str">
        <f>IF(SP_SUL!L286="","*",SP_SUL!L286)</f>
        <v>*</v>
      </c>
      <c r="P283" s="143" t="str">
        <f>IF(SP_SUL!O286="","*",SP_SUL!O286)</f>
        <v>*</v>
      </c>
      <c r="Q283" s="143" t="str">
        <f>IF(SP_SUL!P286="","*",SP_SUL!P286)</f>
        <v>*</v>
      </c>
      <c r="R283" s="145" t="str">
        <f>IF(SP_SUL!Q286="","*",CONCATENATE(SP_SUL!Q286," ",SP_SUL!R286))</f>
        <v>*</v>
      </c>
      <c r="S283" s="145" t="str">
        <f>IF(SP_SUL!V286="","*",SP_SUL!V286)</f>
        <v>*</v>
      </c>
      <c r="T283" s="145" t="str">
        <f>IF(SP_SUL!W286="","*",SP_SUL!W286)</f>
        <v>*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*</v>
      </c>
      <c r="B285" s="146" t="str">
        <f>IF(SP_SUL!X288="","*",SP_SUL!X288)</f>
        <v>*</v>
      </c>
      <c r="C285" s="146" t="str">
        <f>IF(SP_SUL!Z288="","*",SP_SUL!Z288)</f>
        <v>*</v>
      </c>
      <c r="D285" s="139" t="str">
        <f>IF(SP_SUL!S288="","*",SP_SUL!S288)</f>
        <v>-</v>
      </c>
      <c r="E285" s="139" t="str">
        <f>IF(SP_SUL!T288="","*",SP_SUL!T288)</f>
        <v>-</v>
      </c>
      <c r="F285" s="145" t="str">
        <f>IF(SP_SUL!B288="","*",SP_SUL!B288)</f>
        <v>*</v>
      </c>
      <c r="G285" s="145" t="str">
        <f>IF(SP_SUL!D288="","*",SP_SUL!D288)</f>
        <v>*</v>
      </c>
      <c r="H285" s="145" t="str">
        <f>IF(SP_SUL!F288="","*",SP_SUL!F288)</f>
        <v>*</v>
      </c>
      <c r="I285" s="145" t="str">
        <f>IF(SP_SUL!H288="","*",SP_SUL!H288)</f>
        <v>*</v>
      </c>
      <c r="J285" s="145" t="str">
        <f>IF(SP_SUL!I288="","*",SP_SUL!I288)</f>
        <v>*</v>
      </c>
      <c r="K285" s="139" t="str">
        <f>IF(SP_SUL!M288="","*",SP_SUL!M288)</f>
        <v>-</v>
      </c>
      <c r="L285" s="139" t="str">
        <f>IF(SP_SUL!N288="","*",SP_SUL!N288)</f>
        <v>-</v>
      </c>
      <c r="M285" s="140" t="str">
        <f>IF(SP_SUL!J288="","*",SP_SUL!J288)</f>
        <v>*</v>
      </c>
      <c r="N285" s="144" t="str">
        <f>IF(SP_SUL!K288="","*",SP_SUL!K288)</f>
        <v>*</v>
      </c>
      <c r="O285" s="144" t="str">
        <f>IF(SP_SUL!L288="","*",SP_SUL!L288)</f>
        <v>*</v>
      </c>
      <c r="P285" s="143" t="str">
        <f>IF(SP_SUL!O288="","*",SP_SUL!O288)</f>
        <v>*</v>
      </c>
      <c r="Q285" s="143" t="str">
        <f>IF(SP_SUL!P288="","*",SP_SUL!P288)</f>
        <v>*</v>
      </c>
      <c r="R285" s="145" t="str">
        <f>IF(SP_SUL!Q288="","*",CONCATENATE(SP_SUL!Q288," ",SP_SUL!R288))</f>
        <v>*</v>
      </c>
      <c r="S285" s="145" t="str">
        <f>IF(SP_SUL!V288="","*",SP_SUL!V288)</f>
        <v>*</v>
      </c>
      <c r="T285" s="145" t="str">
        <f>IF(SP_SUL!W288="","*",SP_SUL!W288)</f>
        <v>*</v>
      </c>
      <c r="U285" s="137" t="str">
        <f ca="1">_xlfn.XLOOKUP(G285&amp;$U$2,BS_CONTROLE[CHAVE],BS_CONTROLE[Quantidade_11],"-")</f>
        <v>-</v>
      </c>
      <c r="V285" s="137" t="str">
        <f ca="1">_xlfn.XLOOKUP(G285&amp;$V$2,BS_CONTROLE[CHAVE],BS_CONTROLE[Quantidade_11],"-")</f>
        <v>-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*</v>
      </c>
      <c r="B286" s="146" t="str">
        <f>IF(SP_SUL!X289="","*",SP_SUL!X289)</f>
        <v>*</v>
      </c>
      <c r="C286" s="146" t="str">
        <f>IF(SP_SUL!Z289="","*",SP_SUL!Z289)</f>
        <v>*</v>
      </c>
      <c r="D286" s="139" t="str">
        <f>IF(SP_SUL!S289="","*",SP_SUL!S289)</f>
        <v>-</v>
      </c>
      <c r="E286" s="139" t="str">
        <f>IF(SP_SUL!T289="","*",SP_SUL!T289)</f>
        <v>-</v>
      </c>
      <c r="F286" s="145" t="str">
        <f>IF(SP_SUL!B289="","*",SP_SUL!B289)</f>
        <v>*</v>
      </c>
      <c r="G286" s="145" t="str">
        <f>IF(SP_SUL!D289="","*",SP_SUL!D289)</f>
        <v>*</v>
      </c>
      <c r="H286" s="145" t="str">
        <f>IF(SP_SUL!F289="","*",SP_SUL!F289)</f>
        <v>*</v>
      </c>
      <c r="I286" s="145" t="str">
        <f>IF(SP_SUL!H289="","*",SP_SUL!H289)</f>
        <v>*</v>
      </c>
      <c r="J286" s="145" t="str">
        <f>IF(SP_SUL!I289="","*",SP_SUL!I289)</f>
        <v>*</v>
      </c>
      <c r="K286" s="139" t="str">
        <f>IF(SP_SUL!M289="","*",SP_SUL!M289)</f>
        <v>-</v>
      </c>
      <c r="L286" s="139" t="str">
        <f>IF(SP_SUL!N289="","*",SP_SUL!N289)</f>
        <v>-</v>
      </c>
      <c r="M286" s="140" t="str">
        <f>IF(SP_SUL!J289="","*",SP_SUL!J289)</f>
        <v>*</v>
      </c>
      <c r="N286" s="144" t="str">
        <f>IF(SP_SUL!K289="","*",SP_SUL!K289)</f>
        <v>*</v>
      </c>
      <c r="O286" s="144" t="str">
        <f>IF(SP_SUL!L289="","*",SP_SUL!L289)</f>
        <v>*</v>
      </c>
      <c r="P286" s="143" t="str">
        <f>IF(SP_SUL!O289="","*",SP_SUL!O289)</f>
        <v>*</v>
      </c>
      <c r="Q286" s="143" t="str">
        <f>IF(SP_SUL!P289="","*",SP_SUL!P289)</f>
        <v>*</v>
      </c>
      <c r="R286" s="145" t="str">
        <f>IF(SP_SUL!Q289="","*",CONCATENATE(SP_SUL!Q289," ",SP_SUL!R289))</f>
        <v>*</v>
      </c>
      <c r="S286" s="145" t="str">
        <f>IF(SP_SUL!V289="","*",SP_SUL!V289)</f>
        <v>*</v>
      </c>
      <c r="T286" s="145" t="str">
        <f>IF(SP_SUL!W289="","*",SP_SUL!W289)</f>
        <v>*</v>
      </c>
      <c r="U286" s="137" t="str">
        <f ca="1">_xlfn.XLOOKUP(G286&amp;$U$2,BS_CONTROLE[CHAVE],BS_CONTROLE[Quantidade_11],"-")</f>
        <v>-</v>
      </c>
      <c r="V286" s="137" t="str">
        <f ca="1">_xlfn.XLOOKUP(G286&amp;$V$2,BS_CONTROLE[CHAVE],BS_CONTROLE[Quantidade_11],"-")</f>
        <v>-</v>
      </c>
      <c r="W286" s="137" t="str">
        <f ca="1">_xlfn.XLOOKUP(G286&amp;$W$2,BS_CONTROLE[CHAVE],BS_CONTROLE[Quantidade_11],"-")</f>
        <v>-</v>
      </c>
    </row>
    <row r="287" spans="1:23" hidden="1">
      <c r="A287" s="146" t="str">
        <f>IF(SP_SUL!Y290="","*",SP_SUL!Y290)</f>
        <v>*</v>
      </c>
      <c r="B287" s="146" t="str">
        <f>IF(SP_SUL!X290="","*",SP_SUL!X290)</f>
        <v>*</v>
      </c>
      <c r="C287" s="146" t="str">
        <f>IF(SP_SUL!Z290="","*",SP_SUL!Z290)</f>
        <v>*</v>
      </c>
      <c r="D287" s="139" t="str">
        <f>IF(SP_SUL!S290="","*",SP_SUL!S290)</f>
        <v>-</v>
      </c>
      <c r="E287" s="139" t="str">
        <f>IF(SP_SUL!T290="","*",SP_SUL!T290)</f>
        <v>-</v>
      </c>
      <c r="F287" s="145" t="str">
        <f>IF(SP_SUL!B290="","*",SP_SUL!B290)</f>
        <v>*</v>
      </c>
      <c r="G287" s="145" t="str">
        <f>IF(SP_SUL!D290="","*",SP_SUL!D290)</f>
        <v>*</v>
      </c>
      <c r="H287" s="145" t="str">
        <f>IF(SP_SUL!F290="","*",SP_SUL!F290)</f>
        <v>*</v>
      </c>
      <c r="I287" s="145" t="str">
        <f>IF(SP_SUL!H290="","*",SP_SUL!H290)</f>
        <v>*</v>
      </c>
      <c r="J287" s="145" t="str">
        <f>IF(SP_SUL!I290="","*",SP_SUL!I290)</f>
        <v>*</v>
      </c>
      <c r="K287" s="139" t="str">
        <f>IF(SP_SUL!M290="","*",SP_SUL!M290)</f>
        <v>-</v>
      </c>
      <c r="L287" s="139" t="str">
        <f>IF(SP_SUL!N290="","*",SP_SUL!N290)</f>
        <v>-</v>
      </c>
      <c r="M287" s="140" t="str">
        <f>IF(SP_SUL!J290="","*",SP_SUL!J290)</f>
        <v>*</v>
      </c>
      <c r="N287" s="144" t="str">
        <f>IF(SP_SUL!K290="","*",SP_SUL!K290)</f>
        <v>*</v>
      </c>
      <c r="O287" s="144" t="str">
        <f>IF(SP_SUL!L290="","*",SP_SUL!L290)</f>
        <v>*</v>
      </c>
      <c r="P287" s="143" t="str">
        <f>IF(SP_SUL!O290="","*",SP_SUL!O290)</f>
        <v>*</v>
      </c>
      <c r="Q287" s="143" t="str">
        <f>IF(SP_SUL!P290="","*",SP_SUL!P290)</f>
        <v>*</v>
      </c>
      <c r="R287" s="145" t="str">
        <f>IF(SP_SUL!Q290="","*",CONCATENATE(SP_SUL!Q290," ",SP_SUL!R290))</f>
        <v>*</v>
      </c>
      <c r="S287" s="145" t="str">
        <f>IF(SP_SUL!V290="","*",SP_SUL!V290)</f>
        <v>*</v>
      </c>
      <c r="T287" s="145" t="str">
        <f>IF(SP_SUL!W290="","*",SP_SUL!W290)</f>
        <v>*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 t="str">
        <f ca="1">_xlfn.XLOOKUP(G287&amp;$W$2,BS_CONTROLE[CHAVE],BS_CONTROLE[Quantidade_11],"-")</f>
        <v>-</v>
      </c>
    </row>
    <row r="288" spans="1:23" hidden="1">
      <c r="A288" s="146" t="str">
        <f>IF(SP_SUL!Y291="","*",SP_SUL!Y291)</f>
        <v>*</v>
      </c>
      <c r="B288" s="146" t="str">
        <f>IF(SP_SUL!X291="","*",SP_SUL!X291)</f>
        <v>*</v>
      </c>
      <c r="C288" s="146" t="str">
        <f>IF(SP_SUL!Z291="","*",SP_SUL!Z291)</f>
        <v>*</v>
      </c>
      <c r="D288" s="139" t="str">
        <f>IF(SP_SUL!S291="","*",SP_SUL!S291)</f>
        <v>-</v>
      </c>
      <c r="E288" s="139" t="str">
        <f>IF(SP_SUL!T291="","*",SP_SUL!T291)</f>
        <v>-</v>
      </c>
      <c r="F288" s="145" t="str">
        <f>IF(SP_SUL!B291="","*",SP_SUL!B291)</f>
        <v>*</v>
      </c>
      <c r="G288" s="145" t="str">
        <f>IF(SP_SUL!D291="","*",SP_SUL!D291)</f>
        <v>*</v>
      </c>
      <c r="H288" s="145" t="str">
        <f>IF(SP_SUL!F291="","*",SP_SUL!F291)</f>
        <v>*</v>
      </c>
      <c r="I288" s="145" t="str">
        <f>IF(SP_SUL!H291="","*",SP_SUL!H291)</f>
        <v>*</v>
      </c>
      <c r="J288" s="145" t="str">
        <f>IF(SP_SUL!I291="","*",SP_SUL!I291)</f>
        <v>*</v>
      </c>
      <c r="K288" s="139" t="str">
        <f>IF(SP_SUL!M291="","*",SP_SUL!M291)</f>
        <v>-</v>
      </c>
      <c r="L288" s="139" t="str">
        <f>IF(SP_SUL!N291="","*",SP_SUL!N291)</f>
        <v>-</v>
      </c>
      <c r="M288" s="140" t="str">
        <f>IF(SP_SUL!J291="","*",SP_SUL!J291)</f>
        <v>*</v>
      </c>
      <c r="N288" s="144" t="str">
        <f>IF(SP_SUL!K291="","*",SP_SUL!K291)</f>
        <v>*</v>
      </c>
      <c r="O288" s="144" t="str">
        <f>IF(SP_SUL!L291="","*",SP_SUL!L291)</f>
        <v>*</v>
      </c>
      <c r="P288" s="143" t="str">
        <f>IF(SP_SUL!O291="","*",SP_SUL!O291)</f>
        <v>*</v>
      </c>
      <c r="Q288" s="143" t="str">
        <f>IF(SP_SUL!P291="","*",SP_SUL!P291)</f>
        <v>*</v>
      </c>
      <c r="R288" s="145" t="str">
        <f>IF(SP_SUL!Q291="","*",CONCATENATE(SP_SUL!Q291," ",SP_SUL!R291))</f>
        <v>*</v>
      </c>
      <c r="S288" s="145" t="str">
        <f>IF(SP_SUL!V291="","*",SP_SUL!V291)</f>
        <v>*</v>
      </c>
      <c r="T288" s="145" t="str">
        <f>IF(SP_SUL!W291="","*",SP_SUL!W291)</f>
        <v>*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*</v>
      </c>
      <c r="B291" s="146" t="str">
        <f>IF(SP_SUL!X294="","*",SP_SUL!X294)</f>
        <v>*</v>
      </c>
      <c r="C291" s="146" t="str">
        <f>IF(SP_SUL!Z294="","*",SP_SUL!Z294)</f>
        <v>*</v>
      </c>
      <c r="D291" s="139" t="str">
        <f>IF(SP_SUL!S294="","*",SP_SUL!S294)</f>
        <v>-</v>
      </c>
      <c r="E291" s="139" t="str">
        <f>IF(SP_SUL!T294="","*",SP_SUL!T294)</f>
        <v>-</v>
      </c>
      <c r="F291" s="145" t="str">
        <f>IF(SP_SUL!B294="","*",SP_SUL!B294)</f>
        <v>*</v>
      </c>
      <c r="G291" s="145" t="str">
        <f>IF(SP_SUL!D294="","*",SP_SUL!D294)</f>
        <v>*</v>
      </c>
      <c r="H291" s="145" t="str">
        <f>IF(SP_SUL!F294="","*",SP_SUL!F294)</f>
        <v>*</v>
      </c>
      <c r="I291" s="145" t="str">
        <f>IF(SP_SUL!H294="","*",SP_SUL!H294)</f>
        <v>*</v>
      </c>
      <c r="J291" s="145" t="str">
        <f>IF(SP_SUL!I294="","*",SP_SUL!I294)</f>
        <v>*</v>
      </c>
      <c r="K291" s="139" t="str">
        <f>IF(SP_SUL!M294="","*",SP_SUL!M294)</f>
        <v>-</v>
      </c>
      <c r="L291" s="139" t="str">
        <f>IF(SP_SUL!N294="","*",SP_SUL!N294)</f>
        <v>-</v>
      </c>
      <c r="M291" s="140" t="str">
        <f>IF(SP_SUL!J294="","*",SP_SUL!J294)</f>
        <v>*</v>
      </c>
      <c r="N291" s="144" t="str">
        <f>IF(SP_SUL!K294="","*",SP_SUL!K294)</f>
        <v>*</v>
      </c>
      <c r="O291" s="144" t="str">
        <f>IF(SP_SUL!L294="","*",SP_SUL!L294)</f>
        <v>*</v>
      </c>
      <c r="P291" s="143" t="str">
        <f>IF(SP_SUL!O294="","*",SP_SUL!O294)</f>
        <v>*</v>
      </c>
      <c r="Q291" s="143" t="str">
        <f>IF(SP_SUL!P294="","*",SP_SUL!P294)</f>
        <v>*</v>
      </c>
      <c r="R291" s="145" t="str">
        <f>IF(SP_SUL!Q294="","*",CONCATENATE(SP_SUL!Q294," ",SP_SUL!R294))</f>
        <v>*</v>
      </c>
      <c r="S291" s="145" t="str">
        <f>IF(SP_SUL!V294="","*",SP_SUL!V294)</f>
        <v>*</v>
      </c>
      <c r="T291" s="145" t="str">
        <f>IF(SP_SUL!W294="","*",SP_SUL!W294)</f>
        <v>*</v>
      </c>
      <c r="U291" s="137" t="str">
        <f ca="1">_xlfn.XLOOKUP(G291&amp;$U$2,BS_CONTROLE[CHAVE],BS_CONTROLE[Quantidade_11],"-")</f>
        <v>-</v>
      </c>
      <c r="V291" s="137" t="str">
        <f ca="1">_xlfn.XLOOKUP(G291&amp;$V$2,BS_CONTROLE[CHAVE],BS_CONTROLE[Quantidade_11],"-")</f>
        <v>-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*</v>
      </c>
      <c r="B292" s="146" t="str">
        <f>IF(SP_SUL!X295="","*",SP_SUL!X295)</f>
        <v>*</v>
      </c>
      <c r="C292" s="146" t="str">
        <f>IF(SP_SUL!Z295="","*",SP_SUL!Z295)</f>
        <v>*</v>
      </c>
      <c r="D292" s="139" t="str">
        <f>IF(SP_SUL!S295="","*",SP_SUL!S295)</f>
        <v>-</v>
      </c>
      <c r="E292" s="139" t="str">
        <f>IF(SP_SUL!T295="","*",SP_SUL!T295)</f>
        <v>-</v>
      </c>
      <c r="F292" s="145" t="str">
        <f>IF(SP_SUL!B295="","*",SP_SUL!B295)</f>
        <v>*</v>
      </c>
      <c r="G292" s="145" t="str">
        <f>IF(SP_SUL!D295="","*",SP_SUL!D295)</f>
        <v>*</v>
      </c>
      <c r="H292" s="145" t="str">
        <f>IF(SP_SUL!F295="","*",SP_SUL!F295)</f>
        <v>*</v>
      </c>
      <c r="I292" s="145" t="str">
        <f>IF(SP_SUL!H295="","*",SP_SUL!H295)</f>
        <v>*</v>
      </c>
      <c r="J292" s="145" t="str">
        <f>IF(SP_SUL!I295="","*",SP_SUL!I295)</f>
        <v>*</v>
      </c>
      <c r="K292" s="139" t="str">
        <f>IF(SP_SUL!M295="","*",SP_SUL!M295)</f>
        <v>-</v>
      </c>
      <c r="L292" s="139" t="str">
        <f>IF(SP_SUL!N295="","*",SP_SUL!N295)</f>
        <v>-</v>
      </c>
      <c r="M292" s="140" t="str">
        <f>IF(SP_SUL!J295="","*",SP_SUL!J295)</f>
        <v>*</v>
      </c>
      <c r="N292" s="144" t="str">
        <f>IF(SP_SUL!K295="","*",SP_SUL!K295)</f>
        <v>*</v>
      </c>
      <c r="O292" s="144" t="str">
        <f>IF(SP_SUL!L295="","*",SP_SUL!L295)</f>
        <v>*</v>
      </c>
      <c r="P292" s="143" t="str">
        <f>IF(SP_SUL!O295="","*",SP_SUL!O295)</f>
        <v>*</v>
      </c>
      <c r="Q292" s="143" t="str">
        <f>IF(SP_SUL!P295="","*",SP_SUL!P295)</f>
        <v>*</v>
      </c>
      <c r="R292" s="145" t="str">
        <f>IF(SP_SUL!Q295="","*",CONCATENATE(SP_SUL!Q295," ",SP_SUL!R295))</f>
        <v>*</v>
      </c>
      <c r="S292" s="145" t="str">
        <f>IF(SP_SUL!V295="","*",SP_SUL!V295)</f>
        <v>*</v>
      </c>
      <c r="T292" s="145" t="str">
        <f>IF(SP_SUL!W295="","*",SP_SUL!W295)</f>
        <v>*</v>
      </c>
      <c r="U292" s="137" t="str">
        <f ca="1">_xlfn.XLOOKUP(G292&amp;$U$2,BS_CONTROLE[CHAVE],BS_CONTROLE[Quantidade_11],"-")</f>
        <v>-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*</v>
      </c>
      <c r="B293" s="146" t="str">
        <f>IF(SP_SUL!X296="","*",SP_SUL!X296)</f>
        <v>*</v>
      </c>
      <c r="C293" s="146" t="str">
        <f>IF(SP_SUL!Z296="","*",SP_SUL!Z296)</f>
        <v>*</v>
      </c>
      <c r="D293" s="139" t="str">
        <f>IF(SP_SUL!S296="","*",SP_SUL!S296)</f>
        <v>-</v>
      </c>
      <c r="E293" s="139" t="str">
        <f>IF(SP_SUL!T296="","*",SP_SUL!T296)</f>
        <v>-</v>
      </c>
      <c r="F293" s="145" t="str">
        <f>IF(SP_SUL!B296="","*",SP_SUL!B296)</f>
        <v>*</v>
      </c>
      <c r="G293" s="145" t="str">
        <f>IF(SP_SUL!D296="","*",SP_SUL!D296)</f>
        <v>*</v>
      </c>
      <c r="H293" s="145" t="str">
        <f>IF(SP_SUL!F296="","*",SP_SUL!F296)</f>
        <v>*</v>
      </c>
      <c r="I293" s="145" t="str">
        <f>IF(SP_SUL!H296="","*",SP_SUL!H296)</f>
        <v>*</v>
      </c>
      <c r="J293" s="145" t="str">
        <f>IF(SP_SUL!I296="","*",SP_SUL!I296)</f>
        <v>*</v>
      </c>
      <c r="K293" s="139" t="str">
        <f>IF(SP_SUL!M296="","*",SP_SUL!M296)</f>
        <v>-</v>
      </c>
      <c r="L293" s="139" t="str">
        <f>IF(SP_SUL!N296="","*",SP_SUL!N296)</f>
        <v>-</v>
      </c>
      <c r="M293" s="140" t="str">
        <f>IF(SP_SUL!J296="","*",SP_SUL!J296)</f>
        <v>*</v>
      </c>
      <c r="N293" s="144" t="str">
        <f>IF(SP_SUL!K296="","*",SP_SUL!K296)</f>
        <v>*</v>
      </c>
      <c r="O293" s="144" t="str">
        <f>IF(SP_SUL!L296="","*",SP_SUL!L296)</f>
        <v>*</v>
      </c>
      <c r="P293" s="143" t="str">
        <f>IF(SP_SUL!O296="","*",SP_SUL!O296)</f>
        <v>*</v>
      </c>
      <c r="Q293" s="143" t="str">
        <f>IF(SP_SUL!P296="","*",SP_SUL!P296)</f>
        <v>*</v>
      </c>
      <c r="R293" s="145" t="str">
        <f>IF(SP_SUL!Q296="","*",CONCATENATE(SP_SUL!Q296," ",SP_SUL!R296))</f>
        <v>*</v>
      </c>
      <c r="S293" s="145" t="str">
        <f>IF(SP_SUL!V296="","*",SP_SUL!V296)</f>
        <v>*</v>
      </c>
      <c r="T293" s="145" t="str">
        <f>IF(SP_SUL!W296="","*",SP_SUL!W296)</f>
        <v>*</v>
      </c>
      <c r="U293" s="137" t="str">
        <f ca="1">_xlfn.XLOOKUP(G293&amp;$U$2,BS_CONTROLE[CHAVE],BS_CONTROLE[Quantidade_11],"-")</f>
        <v>-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*</v>
      </c>
      <c r="B294" s="146" t="str">
        <f>IF(SP_SUL!X297="","*",SP_SUL!X297)</f>
        <v>*</v>
      </c>
      <c r="C294" s="146" t="str">
        <f>IF(SP_SUL!Z297="","*",SP_SUL!Z297)</f>
        <v>*</v>
      </c>
      <c r="D294" s="139" t="str">
        <f>IF(SP_SUL!S297="","*",SP_SUL!S297)</f>
        <v>-</v>
      </c>
      <c r="E294" s="139" t="str">
        <f>IF(SP_SUL!T297="","*",SP_SUL!T297)</f>
        <v>-</v>
      </c>
      <c r="F294" s="145" t="str">
        <f>IF(SP_SUL!B297="","*",SP_SUL!B297)</f>
        <v>*</v>
      </c>
      <c r="G294" s="145" t="str">
        <f>IF(SP_SUL!D297="","*",SP_SUL!D297)</f>
        <v>*</v>
      </c>
      <c r="H294" s="145" t="str">
        <f>IF(SP_SUL!F297="","*",SP_SUL!F297)</f>
        <v>*</v>
      </c>
      <c r="I294" s="145" t="str">
        <f>IF(SP_SUL!H297="","*",SP_SUL!H297)</f>
        <v>*</v>
      </c>
      <c r="J294" s="145" t="str">
        <f>IF(SP_SUL!I297="","*",SP_SUL!I297)</f>
        <v>*</v>
      </c>
      <c r="K294" s="139" t="str">
        <f>IF(SP_SUL!M297="","*",SP_SUL!M297)</f>
        <v>-</v>
      </c>
      <c r="L294" s="139" t="str">
        <f>IF(SP_SUL!N297="","*",SP_SUL!N297)</f>
        <v>-</v>
      </c>
      <c r="M294" s="140" t="str">
        <f>IF(SP_SUL!J297="","*",SP_SUL!J297)</f>
        <v>*</v>
      </c>
      <c r="N294" s="144" t="str">
        <f>IF(SP_SUL!K297="","*",SP_SUL!K297)</f>
        <v>*</v>
      </c>
      <c r="O294" s="144" t="str">
        <f>IF(SP_SUL!L297="","*",SP_SUL!L297)</f>
        <v>*</v>
      </c>
      <c r="P294" s="143" t="str">
        <f>IF(SP_SUL!O297="","*",SP_SUL!O297)</f>
        <v>*</v>
      </c>
      <c r="Q294" s="143" t="str">
        <f>IF(SP_SUL!P297="","*",SP_SUL!P297)</f>
        <v>*</v>
      </c>
      <c r="R294" s="145" t="str">
        <f>IF(SP_SUL!Q297="","*",CONCATENATE(SP_SUL!Q297," ",SP_SUL!R297))</f>
        <v>*</v>
      </c>
      <c r="S294" s="145" t="str">
        <f>IF(SP_SUL!V297="","*",SP_SUL!V297)</f>
        <v>*</v>
      </c>
      <c r="T294" s="145" t="str">
        <f>IF(SP_SUL!W297="","*",SP_SUL!W297)</f>
        <v>*</v>
      </c>
      <c r="U294" s="137" t="str">
        <f ca="1">_xlfn.XLOOKUP(G294&amp;$U$2,BS_CONTROLE[CHAVE],BS_CONTROLE[Quantidade_11],"-")</f>
        <v>-</v>
      </c>
      <c r="V294" s="137" t="str">
        <f ca="1">_xlfn.XLOOKUP(G294&amp;$V$2,BS_CONTROLE[CHAVE],BS_CONTROLE[Quantidade_11],"-")</f>
        <v>-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*</v>
      </c>
      <c r="B295" s="146" t="str">
        <f>IF(SP_SUL!X298="","*",SP_SUL!X298)</f>
        <v>*</v>
      </c>
      <c r="C295" s="146" t="str">
        <f>IF(SP_SUL!Z298="","*",SP_SUL!Z298)</f>
        <v>*</v>
      </c>
      <c r="D295" s="139" t="str">
        <f>IF(SP_SUL!S298="","*",SP_SUL!S298)</f>
        <v>-</v>
      </c>
      <c r="E295" s="139" t="str">
        <f>IF(SP_SUL!T298="","*",SP_SUL!T298)</f>
        <v>-</v>
      </c>
      <c r="F295" s="145" t="str">
        <f>IF(SP_SUL!B298="","*",SP_SUL!B298)</f>
        <v>*</v>
      </c>
      <c r="G295" s="145" t="str">
        <f>IF(SP_SUL!D298="","*",SP_SUL!D298)</f>
        <v>*</v>
      </c>
      <c r="H295" s="145" t="str">
        <f>IF(SP_SUL!F298="","*",SP_SUL!F298)</f>
        <v>*</v>
      </c>
      <c r="I295" s="145" t="str">
        <f>IF(SP_SUL!H298="","*",SP_SUL!H298)</f>
        <v>*</v>
      </c>
      <c r="J295" s="145" t="str">
        <f>IF(SP_SUL!I298="","*",SP_SUL!I298)</f>
        <v>*</v>
      </c>
      <c r="K295" s="139" t="str">
        <f>IF(SP_SUL!M298="","*",SP_SUL!M298)</f>
        <v>-</v>
      </c>
      <c r="L295" s="139" t="str">
        <f>IF(SP_SUL!N298="","*",SP_SUL!N298)</f>
        <v>-</v>
      </c>
      <c r="M295" s="140" t="str">
        <f>IF(SP_SUL!J298="","*",SP_SUL!J298)</f>
        <v>*</v>
      </c>
      <c r="N295" s="144" t="str">
        <f>IF(SP_SUL!K298="","*",SP_SUL!K298)</f>
        <v>*</v>
      </c>
      <c r="O295" s="144" t="str">
        <f>IF(SP_SUL!L298="","*",SP_SUL!L298)</f>
        <v>*</v>
      </c>
      <c r="P295" s="143" t="str">
        <f>IF(SP_SUL!O298="","*",SP_SUL!O298)</f>
        <v>*</v>
      </c>
      <c r="Q295" s="143" t="str">
        <f>IF(SP_SUL!P298="","*",SP_SUL!P298)</f>
        <v>*</v>
      </c>
      <c r="R295" s="145" t="str">
        <f>IF(SP_SUL!Q298="","*",CONCATENATE(SP_SUL!Q298," ",SP_SUL!R298))</f>
        <v>*</v>
      </c>
      <c r="S295" s="145" t="str">
        <f>IF(SP_SUL!V298="","*",SP_SUL!V298)</f>
        <v>*</v>
      </c>
      <c r="T295" s="145" t="str">
        <f>IF(SP_SUL!W298="","*",SP_SUL!W298)</f>
        <v>*</v>
      </c>
      <c r="U295" s="137" t="str">
        <f ca="1">_xlfn.XLOOKUP(G295&amp;$U$2,BS_CONTROLE[CHAVE],BS_CONTROLE[Quantidade_11],"-")</f>
        <v>-</v>
      </c>
      <c r="V295" s="137" t="str">
        <f ca="1">_xlfn.XLOOKUP(G295&amp;$V$2,BS_CONTROLE[CHAVE],BS_CONTROLE[Quantidade_11],"-")</f>
        <v>-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*</v>
      </c>
      <c r="B297" s="146" t="str">
        <f>IF(SP_SUL!X300="","*",SP_SUL!X300)</f>
        <v>*</v>
      </c>
      <c r="C297" s="146" t="str">
        <f>IF(SP_SUL!Z300="","*",SP_SUL!Z300)</f>
        <v>*</v>
      </c>
      <c r="D297" s="139" t="str">
        <f>IF(SP_SUL!S300="","*",SP_SUL!S300)</f>
        <v>-</v>
      </c>
      <c r="E297" s="139" t="str">
        <f>IF(SP_SUL!T300="","*",SP_SUL!T300)</f>
        <v>-</v>
      </c>
      <c r="F297" s="145" t="str">
        <f>IF(SP_SUL!B300="","*",SP_SUL!B300)</f>
        <v>*</v>
      </c>
      <c r="G297" s="145" t="str">
        <f>IF(SP_SUL!D300="","*",SP_SUL!D300)</f>
        <v>*</v>
      </c>
      <c r="H297" s="145" t="str">
        <f>IF(SP_SUL!F300="","*",SP_SUL!F300)</f>
        <v>*</v>
      </c>
      <c r="I297" s="145" t="str">
        <f>IF(SP_SUL!H300="","*",SP_SUL!H300)</f>
        <v>*</v>
      </c>
      <c r="J297" s="145" t="str">
        <f>IF(SP_SUL!I300="","*",SP_SUL!I300)</f>
        <v>*</v>
      </c>
      <c r="K297" s="139" t="str">
        <f>IF(SP_SUL!M300="","*",SP_SUL!M300)</f>
        <v>-</v>
      </c>
      <c r="L297" s="139" t="str">
        <f>IF(SP_SUL!N300="","*",SP_SUL!N300)</f>
        <v>-</v>
      </c>
      <c r="M297" s="140" t="str">
        <f>IF(SP_SUL!J300="","*",SP_SUL!J300)</f>
        <v>*</v>
      </c>
      <c r="N297" s="144" t="str">
        <f>IF(SP_SUL!K300="","*",SP_SUL!K300)</f>
        <v>*</v>
      </c>
      <c r="O297" s="144" t="str">
        <f>IF(SP_SUL!L300="","*",SP_SUL!L300)</f>
        <v>*</v>
      </c>
      <c r="P297" s="143" t="str">
        <f>IF(SP_SUL!O300="","*",SP_SUL!O300)</f>
        <v>*</v>
      </c>
      <c r="Q297" s="143" t="str">
        <f>IF(SP_SUL!P300="","*",SP_SUL!P300)</f>
        <v>*</v>
      </c>
      <c r="R297" s="145" t="str">
        <f>IF(SP_SUL!Q300="","*",CONCATENATE(SP_SUL!Q300," ",SP_SUL!R300))</f>
        <v>*</v>
      </c>
      <c r="S297" s="145" t="str">
        <f>IF(SP_SUL!V300="","*",SP_SUL!V300)</f>
        <v>*</v>
      </c>
      <c r="T297" s="145" t="str">
        <f>IF(SP_SUL!W300="","*",SP_SUL!W300)</f>
        <v>*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*</v>
      </c>
      <c r="B298" s="146" t="str">
        <f>IF(SP_SUL!X301="","*",SP_SUL!X301)</f>
        <v>*</v>
      </c>
      <c r="C298" s="146" t="str">
        <f>IF(SP_SUL!Z301="","*",SP_SUL!Z301)</f>
        <v>*</v>
      </c>
      <c r="D298" s="139" t="str">
        <f>IF(SP_SUL!S301="","*",SP_SUL!S301)</f>
        <v>-</v>
      </c>
      <c r="E298" s="139" t="str">
        <f>IF(SP_SUL!T301="","*",SP_SUL!T301)</f>
        <v>-</v>
      </c>
      <c r="F298" s="145" t="str">
        <f>IF(SP_SUL!B301="","*",SP_SUL!B301)</f>
        <v>*</v>
      </c>
      <c r="G298" s="145" t="str">
        <f>IF(SP_SUL!D301="","*",SP_SUL!D301)</f>
        <v>*</v>
      </c>
      <c r="H298" s="145" t="str">
        <f>IF(SP_SUL!F301="","*",SP_SUL!F301)</f>
        <v>*</v>
      </c>
      <c r="I298" s="145" t="str">
        <f>IF(SP_SUL!H301="","*",SP_SUL!H301)</f>
        <v>*</v>
      </c>
      <c r="J298" s="145" t="str">
        <f>IF(SP_SUL!I301="","*",SP_SUL!I301)</f>
        <v>*</v>
      </c>
      <c r="K298" s="139" t="str">
        <f>IF(SP_SUL!M301="","*",SP_SUL!M301)</f>
        <v>-</v>
      </c>
      <c r="L298" s="139" t="str">
        <f>IF(SP_SUL!N301="","*",SP_SUL!N301)</f>
        <v>-</v>
      </c>
      <c r="M298" s="140" t="str">
        <f>IF(SP_SUL!J301="","*",SP_SUL!J301)</f>
        <v>*</v>
      </c>
      <c r="N298" s="144" t="str">
        <f>IF(SP_SUL!K301="","*",SP_SUL!K301)</f>
        <v>*</v>
      </c>
      <c r="O298" s="144" t="str">
        <f>IF(SP_SUL!L301="","*",SP_SUL!L301)</f>
        <v>*</v>
      </c>
      <c r="P298" s="143" t="str">
        <f>IF(SP_SUL!O301="","*",SP_SUL!O301)</f>
        <v>*</v>
      </c>
      <c r="Q298" s="143" t="str">
        <f>IF(SP_SUL!P301="","*",SP_SUL!P301)</f>
        <v>*</v>
      </c>
      <c r="R298" s="145" t="str">
        <f>IF(SP_SUL!Q301="","*",CONCATENATE(SP_SUL!Q301," ",SP_SUL!R301))</f>
        <v>*</v>
      </c>
      <c r="S298" s="145" t="str">
        <f>IF(SP_SUL!V301="","*",SP_SUL!V301)</f>
        <v>*</v>
      </c>
      <c r="T298" s="145" t="str">
        <f>IF(SP_SUL!W301="","*",SP_SUL!W301)</f>
        <v>*</v>
      </c>
      <c r="U298" s="137" t="str">
        <f ca="1">_xlfn.XLOOKUP(G298&amp;$U$2,BS_CONTROLE[CHAVE],BS_CONTROLE[Quantidade_11],"-")</f>
        <v>-</v>
      </c>
      <c r="V298" s="137" t="str">
        <f ca="1">_xlfn.XLOOKUP(G298&amp;$V$2,BS_CONTROLE[CHAVE],BS_CONTROLE[Quantidade_11],"-")</f>
        <v>-</v>
      </c>
      <c r="W298" s="137" t="str">
        <f ca="1">_xlfn.XLOOKUP(G298&amp;$W$2,BS_CONTROLE[CHAVE],BS_CONTROLE[Quantidade_11],"-")</f>
        <v>-</v>
      </c>
    </row>
    <row r="299" spans="1:23" hidden="1">
      <c r="A299" s="146" t="str">
        <f>IF(SP_SUL!Y302="","*",SP_SUL!Y302)</f>
        <v>*</v>
      </c>
      <c r="B299" s="146" t="str">
        <f>IF(SP_SUL!X302="","*",SP_SUL!X302)</f>
        <v>*</v>
      </c>
      <c r="C299" s="146" t="str">
        <f>IF(SP_SUL!Z302="","*",SP_SUL!Z302)</f>
        <v>*</v>
      </c>
      <c r="D299" s="139" t="str">
        <f>IF(SP_SUL!S302="","*",SP_SUL!S302)</f>
        <v>-</v>
      </c>
      <c r="E299" s="139" t="str">
        <f>IF(SP_SUL!T302="","*",SP_SUL!T302)</f>
        <v>-</v>
      </c>
      <c r="F299" s="145" t="str">
        <f>IF(SP_SUL!B302="","*",SP_SUL!B302)</f>
        <v>*</v>
      </c>
      <c r="G299" s="145" t="str">
        <f>IF(SP_SUL!D302="","*",SP_SUL!D302)</f>
        <v>*</v>
      </c>
      <c r="H299" s="145" t="str">
        <f>IF(SP_SUL!F302="","*",SP_SUL!F302)</f>
        <v>*</v>
      </c>
      <c r="I299" s="145" t="str">
        <f>IF(SP_SUL!H302="","*",SP_SUL!H302)</f>
        <v>*</v>
      </c>
      <c r="J299" s="145" t="str">
        <f>IF(SP_SUL!I302="","*",SP_SUL!I302)</f>
        <v>*</v>
      </c>
      <c r="K299" s="139" t="str">
        <f>IF(SP_SUL!M302="","*",SP_SUL!M302)</f>
        <v>-</v>
      </c>
      <c r="L299" s="139" t="str">
        <f>IF(SP_SUL!N302="","*",SP_SUL!N302)</f>
        <v>-</v>
      </c>
      <c r="M299" s="140" t="str">
        <f>IF(SP_SUL!J302="","*",SP_SUL!J302)</f>
        <v>*</v>
      </c>
      <c r="N299" s="144" t="str">
        <f>IF(SP_SUL!K302="","*",SP_SUL!K302)</f>
        <v>*</v>
      </c>
      <c r="O299" s="144" t="str">
        <f>IF(SP_SUL!L302="","*",SP_SUL!L302)</f>
        <v>*</v>
      </c>
      <c r="P299" s="143" t="str">
        <f>IF(SP_SUL!O302="","*",SP_SUL!O302)</f>
        <v>*</v>
      </c>
      <c r="Q299" s="143" t="str">
        <f>IF(SP_SUL!P302="","*",SP_SUL!P302)</f>
        <v>*</v>
      </c>
      <c r="R299" s="145" t="str">
        <f>IF(SP_SUL!Q302="","*",CONCATENATE(SP_SUL!Q302," ",SP_SUL!R302))</f>
        <v>*</v>
      </c>
      <c r="S299" s="145" t="str">
        <f>IF(SP_SUL!V302="","*",SP_SUL!V302)</f>
        <v>*</v>
      </c>
      <c r="T299" s="145" t="str">
        <f>IF(SP_SUL!W302="","*",SP_SUL!W302)</f>
        <v>*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*</v>
      </c>
      <c r="B300" s="146" t="str">
        <f>IF(SP_SUL!X303="","*",SP_SUL!X303)</f>
        <v>*</v>
      </c>
      <c r="C300" s="146" t="str">
        <f>IF(SP_SUL!Z303="","*",SP_SUL!Z303)</f>
        <v>*</v>
      </c>
      <c r="D300" s="139" t="str">
        <f>IF(SP_SUL!S303="","*",SP_SUL!S303)</f>
        <v>-</v>
      </c>
      <c r="E300" s="139" t="str">
        <f>IF(SP_SUL!T303="","*",SP_SUL!T303)</f>
        <v>-</v>
      </c>
      <c r="F300" s="145" t="str">
        <f>IF(SP_SUL!B303="","*",SP_SUL!B303)</f>
        <v>*</v>
      </c>
      <c r="G300" s="145" t="str">
        <f>IF(SP_SUL!D303="","*",SP_SUL!D303)</f>
        <v>*</v>
      </c>
      <c r="H300" s="145" t="str">
        <f>IF(SP_SUL!F303="","*",SP_SUL!F303)</f>
        <v>*</v>
      </c>
      <c r="I300" s="145" t="str">
        <f>IF(SP_SUL!H303="","*",SP_SUL!H303)</f>
        <v>*</v>
      </c>
      <c r="J300" s="145" t="str">
        <f>IF(SP_SUL!I303="","*",SP_SUL!I303)</f>
        <v>*</v>
      </c>
      <c r="K300" s="139" t="str">
        <f>IF(SP_SUL!M303="","*",SP_SUL!M303)</f>
        <v>-</v>
      </c>
      <c r="L300" s="139" t="str">
        <f>IF(SP_SUL!N303="","*",SP_SUL!N303)</f>
        <v>-</v>
      </c>
      <c r="M300" s="140" t="str">
        <f>IF(SP_SUL!J303="","*",SP_SUL!J303)</f>
        <v>*</v>
      </c>
      <c r="N300" s="144" t="str">
        <f>IF(SP_SUL!K303="","*",SP_SUL!K303)</f>
        <v>*</v>
      </c>
      <c r="O300" s="144" t="str">
        <f>IF(SP_SUL!L303="","*",SP_SUL!L303)</f>
        <v>*</v>
      </c>
      <c r="P300" s="143" t="str">
        <f>IF(SP_SUL!O303="","*",SP_SUL!O303)</f>
        <v>*</v>
      </c>
      <c r="Q300" s="143" t="str">
        <f>IF(SP_SUL!P303="","*",SP_SUL!P303)</f>
        <v>*</v>
      </c>
      <c r="R300" s="145" t="str">
        <f>IF(SP_SUL!Q303="","*",CONCATENATE(SP_SUL!Q303," ",SP_SUL!R303))</f>
        <v>*</v>
      </c>
      <c r="S300" s="145" t="str">
        <f>IF(SP_SUL!V303="","*",SP_SUL!V303)</f>
        <v>*</v>
      </c>
      <c r="T300" s="145" t="str">
        <f>IF(SP_SUL!W303="","*",SP_SUL!W303)</f>
        <v>*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*</v>
      </c>
      <c r="B301" s="146" t="str">
        <f>IF(SP_SUL!X304="","*",SP_SUL!X304)</f>
        <v>*</v>
      </c>
      <c r="C301" s="146" t="str">
        <f>IF(SP_SUL!Z304="","*",SP_SUL!Z304)</f>
        <v>*</v>
      </c>
      <c r="D301" s="139" t="str">
        <f>IF(SP_SUL!S304="","*",SP_SUL!S304)</f>
        <v>-</v>
      </c>
      <c r="E301" s="139" t="str">
        <f>IF(SP_SUL!T304="","*",SP_SUL!T304)</f>
        <v>-</v>
      </c>
      <c r="F301" s="145" t="str">
        <f>IF(SP_SUL!B304="","*",SP_SUL!B304)</f>
        <v>*</v>
      </c>
      <c r="G301" s="145" t="str">
        <f>IF(SP_SUL!D304="","*",SP_SUL!D304)</f>
        <v>*</v>
      </c>
      <c r="H301" s="145" t="str">
        <f>IF(SP_SUL!F304="","*",SP_SUL!F304)</f>
        <v>*</v>
      </c>
      <c r="I301" s="145" t="str">
        <f>IF(SP_SUL!H304="","*",SP_SUL!H304)</f>
        <v>*</v>
      </c>
      <c r="J301" s="145" t="str">
        <f>IF(SP_SUL!I304="","*",SP_SUL!I304)</f>
        <v>*</v>
      </c>
      <c r="K301" s="139" t="str">
        <f>IF(SP_SUL!M304="","*",SP_SUL!M304)</f>
        <v>-</v>
      </c>
      <c r="L301" s="139" t="str">
        <f>IF(SP_SUL!N304="","*",SP_SUL!N304)</f>
        <v>-</v>
      </c>
      <c r="M301" s="140" t="str">
        <f>IF(SP_SUL!J304="","*",SP_SUL!J304)</f>
        <v>*</v>
      </c>
      <c r="N301" s="144" t="str">
        <f>IF(SP_SUL!K304="","*",SP_SUL!K304)</f>
        <v>*</v>
      </c>
      <c r="O301" s="144" t="str">
        <f>IF(SP_SUL!L304="","*",SP_SUL!L304)</f>
        <v>*</v>
      </c>
      <c r="P301" s="143" t="str">
        <f>IF(SP_SUL!O304="","*",SP_SUL!O304)</f>
        <v>*</v>
      </c>
      <c r="Q301" s="143" t="str">
        <f>IF(SP_SUL!P304="","*",SP_SUL!P304)</f>
        <v>*</v>
      </c>
      <c r="R301" s="145" t="str">
        <f>IF(SP_SUL!Q304="","*",CONCATENATE(SP_SUL!Q304," ",SP_SUL!R304))</f>
        <v>*</v>
      </c>
      <c r="S301" s="145" t="str">
        <f>IF(SP_SUL!V304="","*",SP_SUL!V304)</f>
        <v>*</v>
      </c>
      <c r="T301" s="145" t="str">
        <f>IF(SP_SUL!W304="","*",SP_SUL!W304)</f>
        <v>*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*</v>
      </c>
      <c r="B302" s="146" t="str">
        <f>IF(SP_SUL!X305="","*",SP_SUL!X305)</f>
        <v>*</v>
      </c>
      <c r="C302" s="146" t="str">
        <f>IF(SP_SUL!Z305="","*",SP_SUL!Z305)</f>
        <v>*</v>
      </c>
      <c r="D302" s="139" t="str">
        <f>IF(SP_SUL!S305="","*",SP_SUL!S305)</f>
        <v>-</v>
      </c>
      <c r="E302" s="139" t="str">
        <f>IF(SP_SUL!T305="","*",SP_SUL!T305)</f>
        <v>-</v>
      </c>
      <c r="F302" s="145" t="str">
        <f>IF(SP_SUL!B305="","*",SP_SUL!B305)</f>
        <v>*</v>
      </c>
      <c r="G302" s="145" t="str">
        <f>IF(SP_SUL!D305="","*",SP_SUL!D305)</f>
        <v>*</v>
      </c>
      <c r="H302" s="145" t="str">
        <f>IF(SP_SUL!F305="","*",SP_SUL!F305)</f>
        <v>*</v>
      </c>
      <c r="I302" s="145" t="str">
        <f>IF(SP_SUL!H305="","*",SP_SUL!H305)</f>
        <v>*</v>
      </c>
      <c r="J302" s="145" t="str">
        <f>IF(SP_SUL!I305="","*",SP_SUL!I305)</f>
        <v>*</v>
      </c>
      <c r="K302" s="139" t="str">
        <f>IF(SP_SUL!M305="","*",SP_SUL!M305)</f>
        <v>-</v>
      </c>
      <c r="L302" s="139" t="str">
        <f>IF(SP_SUL!N305="","*",SP_SUL!N305)</f>
        <v>-</v>
      </c>
      <c r="M302" s="140" t="str">
        <f>IF(SP_SUL!J305="","*",SP_SUL!J305)</f>
        <v>*</v>
      </c>
      <c r="N302" s="144" t="str">
        <f>IF(SP_SUL!K305="","*",SP_SUL!K305)</f>
        <v>*</v>
      </c>
      <c r="O302" s="144" t="str">
        <f>IF(SP_SUL!L305="","*",SP_SUL!L305)</f>
        <v>*</v>
      </c>
      <c r="P302" s="143" t="str">
        <f>IF(SP_SUL!O305="","*",SP_SUL!O305)</f>
        <v>*</v>
      </c>
      <c r="Q302" s="143" t="str">
        <f>IF(SP_SUL!P305="","*",SP_SUL!P305)</f>
        <v>*</v>
      </c>
      <c r="R302" s="145" t="str">
        <f>IF(SP_SUL!Q305="","*",CONCATENATE(SP_SUL!Q305," ",SP_SUL!R305))</f>
        <v>*</v>
      </c>
      <c r="S302" s="145" t="str">
        <f>IF(SP_SUL!V305="","*",SP_SUL!V305)</f>
        <v>*</v>
      </c>
      <c r="T302" s="145" t="str">
        <f>IF(SP_SUL!W305="","*",SP_SUL!W305)</f>
        <v>*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*</v>
      </c>
      <c r="B303" s="146" t="str">
        <f>IF(SP_SUL!X306="","*",SP_SUL!X306)</f>
        <v>*</v>
      </c>
      <c r="C303" s="146" t="str">
        <f>IF(SP_SUL!Z306="","*",SP_SUL!Z306)</f>
        <v>*</v>
      </c>
      <c r="D303" s="139" t="str">
        <f>IF(SP_SUL!S306="","*",SP_SUL!S306)</f>
        <v>-</v>
      </c>
      <c r="E303" s="139" t="str">
        <f>IF(SP_SUL!T306="","*",SP_SUL!T306)</f>
        <v>-</v>
      </c>
      <c r="F303" s="145" t="str">
        <f>IF(SP_SUL!B306="","*",SP_SUL!B306)</f>
        <v>*</v>
      </c>
      <c r="G303" s="145" t="str">
        <f>IF(SP_SUL!D306="","*",SP_SUL!D306)</f>
        <v>*</v>
      </c>
      <c r="H303" s="145" t="str">
        <f>IF(SP_SUL!F306="","*",SP_SUL!F306)</f>
        <v>*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-</v>
      </c>
      <c r="L303" s="139" t="str">
        <f>IF(SP_SUL!N306="","*",SP_SUL!N306)</f>
        <v>-</v>
      </c>
      <c r="M303" s="140" t="str">
        <f>IF(SP_SUL!J306="","*",SP_SUL!J306)</f>
        <v>*</v>
      </c>
      <c r="N303" s="144" t="str">
        <f>IF(SP_SUL!K306="","*",SP_SUL!K306)</f>
        <v>*</v>
      </c>
      <c r="O303" s="144" t="str">
        <f>IF(SP_SUL!L306="","*",SP_SUL!L306)</f>
        <v>*</v>
      </c>
      <c r="P303" s="143" t="str">
        <f>IF(SP_SUL!O306="","*",SP_SUL!O306)</f>
        <v>*</v>
      </c>
      <c r="Q303" s="143" t="str">
        <f>IF(SP_SUL!P306="","*",SP_SUL!P306)</f>
        <v>*</v>
      </c>
      <c r="R303" s="145" t="str">
        <f>IF(SP_SUL!Q306="","*",CONCATENATE(SP_SUL!Q306," ",SP_SUL!R306))</f>
        <v>*</v>
      </c>
      <c r="S303" s="145" t="str">
        <f>IF(SP_SUL!V306="","*",SP_SUL!V306)</f>
        <v>*</v>
      </c>
      <c r="T303" s="145" t="str">
        <f>IF(SP_SUL!W306="","*",SP_SUL!W306)</f>
        <v>*</v>
      </c>
      <c r="U303" s="137" t="str">
        <f ca="1">_xlfn.XLOOKUP(G303&amp;$U$2,BS_CONTROLE[CHAVE],BS_CONTROLE[Quantidade_11],"-")</f>
        <v>-</v>
      </c>
      <c r="V303" s="137" t="str">
        <f ca="1">_xlfn.XLOOKUP(G303&amp;$V$2,BS_CONTROLE[CHAVE],BS_CONTROLE[Quantidade_11],"-")</f>
        <v>-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*</v>
      </c>
      <c r="B305" s="146" t="str">
        <f>IF(SP_SUL!X308="","*",SP_SUL!X308)</f>
        <v>*</v>
      </c>
      <c r="C305" s="146" t="str">
        <f>IF(SP_SUL!Z308="","*",SP_SUL!Z308)</f>
        <v>*</v>
      </c>
      <c r="D305" s="139" t="str">
        <f>IF(SP_SUL!S308="","*",SP_SUL!S308)</f>
        <v>-</v>
      </c>
      <c r="E305" s="139" t="str">
        <f>IF(SP_SUL!T308="","*",SP_SUL!T308)</f>
        <v>-</v>
      </c>
      <c r="F305" s="145" t="str">
        <f>IF(SP_SUL!B308="","*",SP_SUL!B308)</f>
        <v>*</v>
      </c>
      <c r="G305" s="145" t="str">
        <f>IF(SP_SUL!D308="","*",SP_SUL!D308)</f>
        <v>*</v>
      </c>
      <c r="H305" s="145" t="str">
        <f>IF(SP_SUL!F308="","*",SP_SUL!F308)</f>
        <v>*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-</v>
      </c>
      <c r="L305" s="139" t="str">
        <f>IF(SP_SUL!N308="","*",SP_SUL!N308)</f>
        <v>-</v>
      </c>
      <c r="M305" s="140" t="str">
        <f>IF(SP_SUL!J308="","*",SP_SUL!J308)</f>
        <v>*</v>
      </c>
      <c r="N305" s="144" t="str">
        <f>IF(SP_SUL!K308="","*",SP_SUL!K308)</f>
        <v>*</v>
      </c>
      <c r="O305" s="144" t="str">
        <f>IF(SP_SUL!L308="","*",SP_SUL!L308)</f>
        <v>*</v>
      </c>
      <c r="P305" s="143" t="str">
        <f>IF(SP_SUL!O308="","*",SP_SUL!O308)</f>
        <v>*</v>
      </c>
      <c r="Q305" s="143" t="str">
        <f>IF(SP_SUL!P308="","*",SP_SUL!P308)</f>
        <v>*</v>
      </c>
      <c r="R305" s="145" t="str">
        <f>IF(SP_SUL!Q308="","*",CONCATENATE(SP_SUL!Q308," ",SP_SUL!R308))</f>
        <v>*</v>
      </c>
      <c r="S305" s="145" t="str">
        <f>IF(SP_SUL!V308="","*",SP_SUL!V308)</f>
        <v>*</v>
      </c>
      <c r="T305" s="145" t="str">
        <f>IF(SP_SUL!W308="","*",SP_SUL!W308)</f>
        <v>*</v>
      </c>
      <c r="U305" s="137" t="str">
        <f ca="1">_xlfn.XLOOKUP(G305&amp;$U$2,BS_CONTROLE[CHAVE],BS_CONTROLE[Quantidade_11],"-")</f>
        <v>-</v>
      </c>
      <c r="V305" s="137" t="str">
        <f ca="1">_xlfn.XLOOKUP(G305&amp;$V$2,BS_CONTROLE[CHAVE],BS_CONTROLE[Quantidade_11],"-")</f>
        <v>-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*</v>
      </c>
      <c r="B306" s="146" t="str">
        <f>IF(SP_SUL!X309="","*",SP_SUL!X309)</f>
        <v>*</v>
      </c>
      <c r="C306" s="146" t="str">
        <f>IF(SP_SUL!Z309="","*",SP_SUL!Z309)</f>
        <v>*</v>
      </c>
      <c r="D306" s="139" t="str">
        <f>IF(SP_SUL!S309="","*",SP_SUL!S309)</f>
        <v>-</v>
      </c>
      <c r="E306" s="139" t="str">
        <f>IF(SP_SUL!T309="","*",SP_SUL!T309)</f>
        <v>-</v>
      </c>
      <c r="F306" s="145" t="str">
        <f>IF(SP_SUL!B309="","*",SP_SUL!B309)</f>
        <v>*</v>
      </c>
      <c r="G306" s="145" t="str">
        <f>IF(SP_SUL!D309="","*",SP_SUL!D309)</f>
        <v>*</v>
      </c>
      <c r="H306" s="145" t="str">
        <f>IF(SP_SUL!F309="","*",SP_SUL!F309)</f>
        <v>*</v>
      </c>
      <c r="I306" s="145" t="str">
        <f>IF(SP_SUL!H309="","*",SP_SUL!H309)</f>
        <v>*</v>
      </c>
      <c r="J306" s="145" t="str">
        <f>IF(SP_SUL!I309="","*",SP_SUL!I309)</f>
        <v>*</v>
      </c>
      <c r="K306" s="139" t="str">
        <f>IF(SP_SUL!M309="","*",SP_SUL!M309)</f>
        <v>-</v>
      </c>
      <c r="L306" s="139" t="str">
        <f>IF(SP_SUL!N309="","*",SP_SUL!N309)</f>
        <v>-</v>
      </c>
      <c r="M306" s="140" t="str">
        <f>IF(SP_SUL!J309="","*",SP_SUL!J309)</f>
        <v>*</v>
      </c>
      <c r="N306" s="144" t="str">
        <f>IF(SP_SUL!K309="","*",SP_SUL!K309)</f>
        <v>*</v>
      </c>
      <c r="O306" s="144" t="str">
        <f>IF(SP_SUL!L309="","*",SP_SUL!L309)</f>
        <v>*</v>
      </c>
      <c r="P306" s="143" t="str">
        <f>IF(SP_SUL!O309="","*",SP_SUL!O309)</f>
        <v>*</v>
      </c>
      <c r="Q306" s="143" t="str">
        <f>IF(SP_SUL!P309="","*",SP_SUL!P309)</f>
        <v>*</v>
      </c>
      <c r="R306" s="145" t="str">
        <f>IF(SP_SUL!Q309="","*",CONCATENATE(SP_SUL!Q309," ",SP_SUL!R309))</f>
        <v>*</v>
      </c>
      <c r="S306" s="145" t="str">
        <f>IF(SP_SUL!V309="","*",SP_SUL!V309)</f>
        <v>*</v>
      </c>
      <c r="T306" s="145" t="str">
        <f>IF(SP_SUL!W309="","*",SP_SUL!W309)</f>
        <v>*</v>
      </c>
      <c r="U306" s="137" t="str">
        <f ca="1">_xlfn.XLOOKUP(G306&amp;$U$2,BS_CONTROLE[CHAVE],BS_CONTROLE[Quantidade_11],"-")</f>
        <v>-</v>
      </c>
      <c r="V306" s="137" t="str">
        <f ca="1">_xlfn.XLOOKUP(G306&amp;$V$2,BS_CONTROLE[CHAVE],BS_CONTROLE[Quantidade_11],"-")</f>
        <v>-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ZBV-ZKE</v>
      </c>
      <c r="F307" s="145" t="str">
        <f>IF(SP_SUL!B310="","*",SP_SUL!B310)</f>
        <v>*</v>
      </c>
      <c r="G307" s="145" t="str">
        <f>IF(SP_SUL!D310="","*",SP_SUL!D310)</f>
        <v>ROBSON (TF-701)</v>
      </c>
      <c r="H307" s="145" t="str">
        <f>IF(SP_SUL!F310="","*",SP_SUL!F310)</f>
        <v>PDM - SUBSTITUIÇÃO - DORMENTE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ZDY-ZFY</v>
      </c>
      <c r="L307" s="139" t="str">
        <f>IF(SP_SUL!N310="","*",SP_SUL!N310)</f>
        <v>189ZFY</v>
      </c>
      <c r="M307" s="140">
        <f>IF(SP_SUL!J310="","*",SP_SUL!J310)</f>
        <v>56</v>
      </c>
      <c r="N307" s="144">
        <f>IF(SP_SUL!K310="","*",SP_SUL!K310)</f>
        <v>190.3</v>
      </c>
      <c r="O307" s="144">
        <f>IF(SP_SUL!L310="","*",SP_SUL!L310)</f>
        <v>190.5</v>
      </c>
      <c r="P307" s="143">
        <f>IF(SP_SUL!O310="","*",SP_SUL!O310)</f>
        <v>0.375</v>
      </c>
      <c r="Q307" s="143">
        <f>IF(SP_SUL!P310="","*",SP_SUL!P310)</f>
        <v>8.3333333333333329E-2</v>
      </c>
      <c r="R307" s="145" t="str">
        <f>IF(SP_SUL!Q310="","*",CONCATENATE(SP_SUL!Q310," ",SP_SUL!R310))</f>
        <v>50 Nº DE DORMENTES</v>
      </c>
      <c r="S307" s="145" t="str">
        <f>IF(SP_SUL!V310="","*",SP_SUL!V310)</f>
        <v>Robson</v>
      </c>
      <c r="T307" s="145" t="str">
        <f>IF(SP_SUL!W310="","*",SP_SUL!W310)</f>
        <v>Substituição de dormentes</v>
      </c>
      <c r="U307" s="137">
        <f ca="1">_xlfn.XLOOKUP(G307&amp;$U$2,BS_CONTROLE[CHAVE],BS_CONTROLE[Quantidade_11],"-")</f>
        <v>40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*</v>
      </c>
      <c r="B308" s="146" t="str">
        <f>IF(SP_SUL!X311="","*",SP_SUL!X311)</f>
        <v>*</v>
      </c>
      <c r="C308" s="146" t="str">
        <f>IF(SP_SUL!Z311="","*",SP_SUL!Z311)</f>
        <v>*</v>
      </c>
      <c r="D308" s="139" t="str">
        <f>IF(SP_SUL!S311="","*",SP_SUL!S311)</f>
        <v>-</v>
      </c>
      <c r="E308" s="139" t="str">
        <f>IF(SP_SUL!T311="","*",SP_SUL!T311)</f>
        <v>-</v>
      </c>
      <c r="F308" s="145" t="str">
        <f>IF(SP_SUL!B311="","*",SP_SUL!B311)</f>
        <v>*</v>
      </c>
      <c r="G308" s="145" t="str">
        <f>IF(SP_SUL!D311="","*",SP_SUL!D311)</f>
        <v>*</v>
      </c>
      <c r="H308" s="145" t="str">
        <f>IF(SP_SUL!F311="","*",SP_SUL!F311)</f>
        <v>*</v>
      </c>
      <c r="I308" s="145" t="str">
        <f>IF(SP_SUL!H311="","*",SP_SUL!H311)</f>
        <v>*</v>
      </c>
      <c r="J308" s="145" t="str">
        <f>IF(SP_SUL!I311="","*",SP_SUL!I311)</f>
        <v>*</v>
      </c>
      <c r="K308" s="139" t="str">
        <f>IF(SP_SUL!M311="","*",SP_SUL!M311)</f>
        <v>-</v>
      </c>
      <c r="L308" s="139" t="str">
        <f>IF(SP_SUL!N311="","*",SP_SUL!N311)</f>
        <v>-</v>
      </c>
      <c r="M308" s="140" t="str">
        <f>IF(SP_SUL!J311="","*",SP_SUL!J311)</f>
        <v>*</v>
      </c>
      <c r="N308" s="144" t="str">
        <f>IF(SP_SUL!K311="","*",SP_SUL!K311)</f>
        <v>*</v>
      </c>
      <c r="O308" s="144" t="str">
        <f>IF(SP_SUL!L311="","*",SP_SUL!L311)</f>
        <v>*</v>
      </c>
      <c r="P308" s="143" t="str">
        <f>IF(SP_SUL!O311="","*",SP_SUL!O311)</f>
        <v>*</v>
      </c>
      <c r="Q308" s="143" t="str">
        <f>IF(SP_SUL!P311="","*",SP_SUL!P311)</f>
        <v>*</v>
      </c>
      <c r="R308" s="145" t="str">
        <f>IF(SP_SUL!Q311="","*",CONCATENATE(SP_SUL!Q311," ",SP_SUL!R311))</f>
        <v>*</v>
      </c>
      <c r="S308" s="145" t="str">
        <f>IF(SP_SUL!V311="","*",SP_SUL!V311)</f>
        <v>*</v>
      </c>
      <c r="T308" s="145" t="str">
        <f>IF(SP_SUL!W311="","*",SP_SUL!W311)</f>
        <v>*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*</v>
      </c>
      <c r="B310" s="146" t="str">
        <f>IF(SP_SUL!X313="","*",SP_SUL!X313)</f>
        <v>*</v>
      </c>
      <c r="C310" s="146" t="str">
        <f>IF(SP_SUL!Z313="","*",SP_SUL!Z313)</f>
        <v>*</v>
      </c>
      <c r="D310" s="139" t="str">
        <f>IF(SP_SUL!S313="","*",SP_SUL!S313)</f>
        <v>-</v>
      </c>
      <c r="E310" s="139" t="str">
        <f>IF(SP_SUL!T313="","*",SP_SUL!T313)</f>
        <v>-</v>
      </c>
      <c r="F310" s="145" t="str">
        <f>IF(SP_SUL!B313="","*",SP_SUL!B313)</f>
        <v>*</v>
      </c>
      <c r="G310" s="145" t="str">
        <f>IF(SP_SUL!D313="","*",SP_SUL!D313)</f>
        <v>*</v>
      </c>
      <c r="H310" s="145" t="str">
        <f>IF(SP_SUL!F313="","*",SP_SUL!F313)</f>
        <v>*</v>
      </c>
      <c r="I310" s="145" t="str">
        <f>IF(SP_SUL!H313="","*",SP_SUL!H313)</f>
        <v>*</v>
      </c>
      <c r="J310" s="145" t="str">
        <f>IF(SP_SUL!I313="","*",SP_SUL!I313)</f>
        <v>*</v>
      </c>
      <c r="K310" s="139" t="str">
        <f>IF(SP_SUL!M313="","*",SP_SUL!M313)</f>
        <v>-</v>
      </c>
      <c r="L310" s="139" t="str">
        <f>IF(SP_SUL!N313="","*",SP_SUL!N313)</f>
        <v>-</v>
      </c>
      <c r="M310" s="140" t="str">
        <f>IF(SP_SUL!J313="","*",SP_SUL!J313)</f>
        <v>*</v>
      </c>
      <c r="N310" s="144" t="str">
        <f>IF(SP_SUL!K313="","*",SP_SUL!K313)</f>
        <v>*</v>
      </c>
      <c r="O310" s="144" t="str">
        <f>IF(SP_SUL!L313="","*",SP_SUL!L313)</f>
        <v>*</v>
      </c>
      <c r="P310" s="143" t="str">
        <f>IF(SP_SUL!O313="","*",SP_SUL!O313)</f>
        <v>*</v>
      </c>
      <c r="Q310" s="143" t="str">
        <f>IF(SP_SUL!P313="","*",SP_SUL!P313)</f>
        <v>*</v>
      </c>
      <c r="R310" s="145" t="str">
        <f>IF(SP_SUL!Q313="","*",CONCATENATE(SP_SUL!Q313," ",SP_SUL!R313))</f>
        <v>*</v>
      </c>
      <c r="S310" s="145" t="str">
        <f>IF(SP_SUL!V313="","*",SP_SUL!V313)</f>
        <v>*</v>
      </c>
      <c r="T310" s="145" t="str">
        <f>IF(SP_SUL!W313="","*",SP_SUL!W313)</f>
        <v>*</v>
      </c>
      <c r="U310" s="137" t="str">
        <f ca="1">_xlfn.XLOOKUP(G310&amp;$U$2,BS_CONTROLE[CHAVE],BS_CONTROLE[Quantidade_11],"-")</f>
        <v>-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*</v>
      </c>
      <c r="B311" s="146" t="str">
        <f>IF(SP_SUL!X314="","*",SP_SUL!X314)</f>
        <v>*</v>
      </c>
      <c r="C311" s="146" t="str">
        <f>IF(SP_SUL!Z314="","*",SP_SUL!Z314)</f>
        <v>*</v>
      </c>
      <c r="D311" s="139" t="str">
        <f>IF(SP_SUL!S314="","*",SP_SUL!S314)</f>
        <v>-</v>
      </c>
      <c r="E311" s="139" t="str">
        <f>IF(SP_SUL!T314="","*",SP_SUL!T314)</f>
        <v>-</v>
      </c>
      <c r="F311" s="145" t="str">
        <f>IF(SP_SUL!B314="","*",SP_SUL!B314)</f>
        <v>*</v>
      </c>
      <c r="G311" s="145" t="str">
        <f>IF(SP_SUL!D314="","*",SP_SUL!D314)</f>
        <v>*</v>
      </c>
      <c r="H311" s="145" t="str">
        <f>IF(SP_SUL!F314="","*",SP_SUL!F314)</f>
        <v>*</v>
      </c>
      <c r="I311" s="145" t="str">
        <f>IF(SP_SUL!H314="","*",SP_SUL!H314)</f>
        <v>*</v>
      </c>
      <c r="J311" s="145" t="str">
        <f>IF(SP_SUL!I314="","*",SP_SUL!I314)</f>
        <v>*</v>
      </c>
      <c r="K311" s="139" t="str">
        <f>IF(SP_SUL!M314="","*",SP_SUL!M314)</f>
        <v>-</v>
      </c>
      <c r="L311" s="139" t="str">
        <f>IF(SP_SUL!N314="","*",SP_SUL!N314)</f>
        <v>-</v>
      </c>
      <c r="M311" s="140" t="str">
        <f>IF(SP_SUL!J314="","*",SP_SUL!J314)</f>
        <v>*</v>
      </c>
      <c r="N311" s="144" t="str">
        <f>IF(SP_SUL!K314="","*",SP_SUL!K314)</f>
        <v>*</v>
      </c>
      <c r="O311" s="144" t="str">
        <f>IF(SP_SUL!L314="","*",SP_SUL!L314)</f>
        <v>*</v>
      </c>
      <c r="P311" s="143" t="str">
        <f>IF(SP_SUL!O314="","*",SP_SUL!O314)</f>
        <v>*</v>
      </c>
      <c r="Q311" s="143" t="str">
        <f>IF(SP_SUL!P314="","*",SP_SUL!P314)</f>
        <v>*</v>
      </c>
      <c r="R311" s="145" t="str">
        <f>IF(SP_SUL!Q314="","*",CONCATENATE(SP_SUL!Q314," ",SP_SUL!R314))</f>
        <v>*</v>
      </c>
      <c r="S311" s="145" t="str">
        <f>IF(SP_SUL!V314="","*",SP_SUL!V314)</f>
        <v>*</v>
      </c>
      <c r="T311" s="145" t="str">
        <f>IF(SP_SUL!W314="","*",SP_SUL!W314)</f>
        <v>*</v>
      </c>
      <c r="U311" s="137" t="str">
        <f ca="1">_xlfn.XLOOKUP(G311&amp;$U$2,BS_CONTROLE[CHAVE],BS_CONTROLE[Quantidade_11],"-")</f>
        <v>-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*</v>
      </c>
      <c r="B312" s="146" t="str">
        <f>IF(SP_SUL!X315="","*",SP_SUL!X315)</f>
        <v>*</v>
      </c>
      <c r="C312" s="146" t="str">
        <f>IF(SP_SUL!Z315="","*",SP_SUL!Z315)</f>
        <v>*</v>
      </c>
      <c r="D312" s="139" t="str">
        <f>IF(SP_SUL!S315="","*",SP_SUL!S315)</f>
        <v>-</v>
      </c>
      <c r="E312" s="139" t="str">
        <f>IF(SP_SUL!T315="","*",SP_SUL!T315)</f>
        <v>-</v>
      </c>
      <c r="F312" s="145" t="str">
        <f>IF(SP_SUL!B315="","*",SP_SUL!B315)</f>
        <v>*</v>
      </c>
      <c r="G312" s="145" t="str">
        <f>IF(SP_SUL!D315="","*",SP_SUL!D315)</f>
        <v>*</v>
      </c>
      <c r="H312" s="145" t="str">
        <f>IF(SP_SUL!F315="","*",SP_SUL!F315)</f>
        <v>*</v>
      </c>
      <c r="I312" s="145" t="str">
        <f>IF(SP_SUL!H315="","*",SP_SUL!H315)</f>
        <v>*</v>
      </c>
      <c r="J312" s="145" t="str">
        <f>IF(SP_SUL!I315="","*",SP_SUL!I315)</f>
        <v>*</v>
      </c>
      <c r="K312" s="139" t="str">
        <f>IF(SP_SUL!M315="","*",SP_SUL!M315)</f>
        <v>-</v>
      </c>
      <c r="L312" s="139" t="str">
        <f>IF(SP_SUL!N315="","*",SP_SUL!N315)</f>
        <v>-</v>
      </c>
      <c r="M312" s="140" t="str">
        <f>IF(SP_SUL!J315="","*",SP_SUL!J315)</f>
        <v>*</v>
      </c>
      <c r="N312" s="144" t="str">
        <f>IF(SP_SUL!K315="","*",SP_SUL!K315)</f>
        <v>*</v>
      </c>
      <c r="O312" s="144" t="str">
        <f>IF(SP_SUL!L315="","*",SP_SUL!L315)</f>
        <v>*</v>
      </c>
      <c r="P312" s="143" t="str">
        <f>IF(SP_SUL!O315="","*",SP_SUL!O315)</f>
        <v>*</v>
      </c>
      <c r="Q312" s="143" t="str">
        <f>IF(SP_SUL!P315="","*",SP_SUL!P315)</f>
        <v>*</v>
      </c>
      <c r="R312" s="145" t="str">
        <f>IF(SP_SUL!Q315="","*",CONCATENATE(SP_SUL!Q315," ",SP_SUL!R315))</f>
        <v>*</v>
      </c>
      <c r="S312" s="145" t="str">
        <f>IF(SP_SUL!V315="","*",SP_SUL!V315)</f>
        <v>*</v>
      </c>
      <c r="T312" s="145" t="str">
        <f>IF(SP_SUL!W315="","*",SP_SUL!W315)</f>
        <v>*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*</v>
      </c>
      <c r="B313" s="146" t="str">
        <f>IF(SP_SUL!X316="","*",SP_SUL!X316)</f>
        <v>*</v>
      </c>
      <c r="C313" s="146" t="str">
        <f>IF(SP_SUL!Z316="","*",SP_SUL!Z316)</f>
        <v>*</v>
      </c>
      <c r="D313" s="139" t="str">
        <f>IF(SP_SUL!S316="","*",SP_SUL!S316)</f>
        <v>-</v>
      </c>
      <c r="E313" s="139" t="str">
        <f>IF(SP_SUL!T316="","*",SP_SUL!T316)</f>
        <v>-</v>
      </c>
      <c r="F313" s="145" t="str">
        <f>IF(SP_SUL!B316="","*",SP_SUL!B316)</f>
        <v>*</v>
      </c>
      <c r="G313" s="145" t="str">
        <f>IF(SP_SUL!D316="","*",SP_SUL!D316)</f>
        <v>*</v>
      </c>
      <c r="H313" s="145" t="str">
        <f>IF(SP_SUL!F316="","*",SP_SUL!F316)</f>
        <v>*</v>
      </c>
      <c r="I313" s="145" t="str">
        <f>IF(SP_SUL!H316="","*",SP_SUL!H316)</f>
        <v>*</v>
      </c>
      <c r="J313" s="145" t="str">
        <f>IF(SP_SUL!I316="","*",SP_SUL!I316)</f>
        <v>*</v>
      </c>
      <c r="K313" s="139" t="str">
        <f>IF(SP_SUL!M316="","*",SP_SUL!M316)</f>
        <v>-</v>
      </c>
      <c r="L313" s="139" t="str">
        <f>IF(SP_SUL!N316="","*",SP_SUL!N316)</f>
        <v>-</v>
      </c>
      <c r="M313" s="140" t="str">
        <f>IF(SP_SUL!J316="","*",SP_SUL!J316)</f>
        <v>*</v>
      </c>
      <c r="N313" s="144" t="str">
        <f>IF(SP_SUL!K316="","*",SP_SUL!K316)</f>
        <v>*</v>
      </c>
      <c r="O313" s="144" t="str">
        <f>IF(SP_SUL!L316="","*",SP_SUL!L316)</f>
        <v>*</v>
      </c>
      <c r="P313" s="143" t="str">
        <f>IF(SP_SUL!O316="","*",SP_SUL!O316)</f>
        <v>*</v>
      </c>
      <c r="Q313" s="143" t="str">
        <f>IF(SP_SUL!P316="","*",SP_SUL!P316)</f>
        <v>*</v>
      </c>
      <c r="R313" s="145" t="str">
        <f>IF(SP_SUL!Q316="","*",CONCATENATE(SP_SUL!Q316," ",SP_SUL!R316))</f>
        <v>*</v>
      </c>
      <c r="S313" s="145" t="str">
        <f>IF(SP_SUL!V316="","*",SP_SUL!V316)</f>
        <v>*</v>
      </c>
      <c r="T313" s="145" t="str">
        <f>IF(SP_SUL!W316="","*",SP_SUL!W316)</f>
        <v>*</v>
      </c>
      <c r="U313" s="137" t="str">
        <f ca="1">_xlfn.XLOOKUP(G313&amp;$U$2,BS_CONTROLE[CHAVE],BS_CONTROLE[Quantidade_11],"-")</f>
        <v>-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*</v>
      </c>
      <c r="B316" s="146" t="str">
        <f>IF(SP_SUL!X319="","*",SP_SUL!X319)</f>
        <v>*</v>
      </c>
      <c r="C316" s="146" t="str">
        <f>IF(SP_SUL!Z319="","*",SP_SUL!Z319)</f>
        <v>*</v>
      </c>
      <c r="D316" s="139" t="str">
        <f>IF(SP_SUL!S319="","*",SP_SUL!S319)</f>
        <v>-</v>
      </c>
      <c r="E316" s="139" t="str">
        <f>IF(SP_SUL!T319="","*",SP_SUL!T319)</f>
        <v>-</v>
      </c>
      <c r="F316" s="145" t="str">
        <f>IF(SP_SUL!B319="","*",SP_SUL!B319)</f>
        <v>*</v>
      </c>
      <c r="G316" s="145" t="str">
        <f>IF(SP_SUL!D319="","*",SP_SUL!D319)</f>
        <v>*</v>
      </c>
      <c r="H316" s="145" t="str">
        <f>IF(SP_SUL!F319="","*",SP_SUL!F319)</f>
        <v>*</v>
      </c>
      <c r="I316" s="145" t="str">
        <f>IF(SP_SUL!H319="","*",SP_SUL!H319)</f>
        <v>*</v>
      </c>
      <c r="J316" s="145" t="str">
        <f>IF(SP_SUL!I319="","*",SP_SUL!I319)</f>
        <v>*</v>
      </c>
      <c r="K316" s="139" t="str">
        <f>IF(SP_SUL!M319="","*",SP_SUL!M319)</f>
        <v>-</v>
      </c>
      <c r="L316" s="139" t="str">
        <f>IF(SP_SUL!N319="","*",SP_SUL!N319)</f>
        <v>-</v>
      </c>
      <c r="M316" s="140" t="str">
        <f>IF(SP_SUL!J319="","*",SP_SUL!J319)</f>
        <v>*</v>
      </c>
      <c r="N316" s="144" t="str">
        <f>IF(SP_SUL!K319="","*",SP_SUL!K319)</f>
        <v>*</v>
      </c>
      <c r="O316" s="144" t="str">
        <f>IF(SP_SUL!L319="","*",SP_SUL!L319)</f>
        <v>*</v>
      </c>
      <c r="P316" s="143" t="str">
        <f>IF(SP_SUL!O319="","*",SP_SUL!O319)</f>
        <v>*</v>
      </c>
      <c r="Q316" s="143" t="str">
        <f>IF(SP_SUL!P319="","*",SP_SUL!P319)</f>
        <v>*</v>
      </c>
      <c r="R316" s="145" t="str">
        <f>IF(SP_SUL!Q319="","*",CONCATENATE(SP_SUL!Q319," ",SP_SUL!R319))</f>
        <v>*</v>
      </c>
      <c r="S316" s="145" t="str">
        <f>IF(SP_SUL!V319="","*",SP_SUL!V319)</f>
        <v>*</v>
      </c>
      <c r="T316" s="145" t="str">
        <f>IF(SP_SUL!W319="","*",SP_SUL!W319)</f>
        <v>*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*</v>
      </c>
      <c r="B317" s="146" t="str">
        <f>IF(SP_SUL!X320="","*",SP_SUL!X320)</f>
        <v>*</v>
      </c>
      <c r="C317" s="146" t="str">
        <f>IF(SP_SUL!Z320="","*",SP_SUL!Z320)</f>
        <v>*</v>
      </c>
      <c r="D317" s="139" t="str">
        <f>IF(SP_SUL!S320="","*",SP_SUL!S320)</f>
        <v>-</v>
      </c>
      <c r="E317" s="139" t="str">
        <f>IF(SP_SUL!T320="","*",SP_SUL!T320)</f>
        <v>-</v>
      </c>
      <c r="F317" s="145" t="str">
        <f>IF(SP_SUL!B320="","*",SP_SUL!B320)</f>
        <v>*</v>
      </c>
      <c r="G317" s="145" t="str">
        <f>IF(SP_SUL!D320="","*",SP_SUL!D320)</f>
        <v>*</v>
      </c>
      <c r="H317" s="145" t="str">
        <f>IF(SP_SUL!F320="","*",SP_SUL!F320)</f>
        <v>*</v>
      </c>
      <c r="I317" s="145" t="str">
        <f>IF(SP_SUL!H320="","*",SP_SUL!H320)</f>
        <v>*</v>
      </c>
      <c r="J317" s="145" t="str">
        <f>IF(SP_SUL!I320="","*",SP_SUL!I320)</f>
        <v>*</v>
      </c>
      <c r="K317" s="139" t="str">
        <f>IF(SP_SUL!M320="","*",SP_SUL!M320)</f>
        <v>-</v>
      </c>
      <c r="L317" s="139" t="str">
        <f>IF(SP_SUL!N320="","*",SP_SUL!N320)</f>
        <v>-</v>
      </c>
      <c r="M317" s="140" t="str">
        <f>IF(SP_SUL!J320="","*",SP_SUL!J320)</f>
        <v>*</v>
      </c>
      <c r="N317" s="144" t="str">
        <f>IF(SP_SUL!K320="","*",SP_SUL!K320)</f>
        <v>*</v>
      </c>
      <c r="O317" s="144" t="str">
        <f>IF(SP_SUL!L320="","*",SP_SUL!L320)</f>
        <v>*</v>
      </c>
      <c r="P317" s="143" t="str">
        <f>IF(SP_SUL!O320="","*",SP_SUL!O320)</f>
        <v>*</v>
      </c>
      <c r="Q317" s="143" t="str">
        <f>IF(SP_SUL!P320="","*",SP_SUL!P320)</f>
        <v>*</v>
      </c>
      <c r="R317" s="145" t="str">
        <f>IF(SP_SUL!Q320="","*",CONCATENATE(SP_SUL!Q320," ",SP_SUL!R320))</f>
        <v>*</v>
      </c>
      <c r="S317" s="145" t="str">
        <f>IF(SP_SUL!V320="","*",SP_SUL!V320)</f>
        <v>*</v>
      </c>
      <c r="T317" s="145" t="str">
        <f>IF(SP_SUL!W320="","*",SP_SUL!W320)</f>
        <v>*</v>
      </c>
      <c r="U317" s="137" t="str">
        <f ca="1">_xlfn.XLOOKUP(G317&amp;$U$2,BS_CONTROLE[CHAVE],BS_CONTROLE[Quantidade_11],"-")</f>
        <v>-</v>
      </c>
      <c r="V317" s="137" t="str">
        <f ca="1">_xlfn.XLOOKUP(G317&amp;$V$2,BS_CONTROLE[CHAVE],BS_CONTROLE[Quantidade_11],"-")</f>
        <v>-</v>
      </c>
      <c r="W317" s="137" t="str">
        <f ca="1">_xlfn.XLOOKUP(G317&amp;$W$2,BS_CONTROLE[CHAVE],BS_CONTROLE[Quantidade_11],"-")</f>
        <v>-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*</v>
      </c>
      <c r="B319" s="146" t="str">
        <f>IF(SP_SUL!X322="","*",SP_SUL!X322)</f>
        <v>*</v>
      </c>
      <c r="C319" s="146" t="str">
        <f>IF(SP_SUL!Z322="","*",SP_SUL!Z322)</f>
        <v>*</v>
      </c>
      <c r="D319" s="139" t="str">
        <f>IF(SP_SUL!S322="","*",SP_SUL!S322)</f>
        <v>-</v>
      </c>
      <c r="E319" s="139" t="str">
        <f>IF(SP_SUL!T322="","*",SP_SUL!T322)</f>
        <v>-</v>
      </c>
      <c r="F319" s="145" t="str">
        <f>IF(SP_SUL!B322="","*",SP_SUL!B322)</f>
        <v>*</v>
      </c>
      <c r="G319" s="145" t="str">
        <f>IF(SP_SUL!D322="","*",SP_SUL!D322)</f>
        <v>*</v>
      </c>
      <c r="H319" s="145" t="str">
        <f>IF(SP_SUL!F322="","*",SP_SUL!F322)</f>
        <v>*</v>
      </c>
      <c r="I319" s="145" t="str">
        <f>IF(SP_SUL!H322="","*",SP_SUL!H322)</f>
        <v>*</v>
      </c>
      <c r="J319" s="145" t="str">
        <f>IF(SP_SUL!I322="","*",SP_SUL!I322)</f>
        <v>*</v>
      </c>
      <c r="K319" s="139" t="str">
        <f>IF(SP_SUL!M322="","*",SP_SUL!M322)</f>
        <v>-</v>
      </c>
      <c r="L319" s="139" t="str">
        <f>IF(SP_SUL!N322="","*",SP_SUL!N322)</f>
        <v>-</v>
      </c>
      <c r="M319" s="140" t="str">
        <f>IF(SP_SUL!J322="","*",SP_SUL!J322)</f>
        <v>*</v>
      </c>
      <c r="N319" s="144" t="str">
        <f>IF(SP_SUL!K322="","*",SP_SUL!K322)</f>
        <v>*</v>
      </c>
      <c r="O319" s="144" t="str">
        <f>IF(SP_SUL!L322="","*",SP_SUL!L322)</f>
        <v>*</v>
      </c>
      <c r="P319" s="143" t="str">
        <f>IF(SP_SUL!O322="","*",SP_SUL!O322)</f>
        <v>*</v>
      </c>
      <c r="Q319" s="143" t="str">
        <f>IF(SP_SUL!P322="","*",SP_SUL!P322)</f>
        <v>*</v>
      </c>
      <c r="R319" s="145" t="str">
        <f>IF(SP_SUL!Q322="","*",CONCATENATE(SP_SUL!Q322," ",SP_SUL!R322))</f>
        <v>*</v>
      </c>
      <c r="S319" s="145" t="str">
        <f>IF(SP_SUL!V322="","*",SP_SUL!V322)</f>
        <v>*</v>
      </c>
      <c r="T319" s="145" t="str">
        <f>IF(SP_SUL!W322="","*",SP_SUL!W322)</f>
        <v>*</v>
      </c>
      <c r="U319" s="137" t="str">
        <f ca="1">_xlfn.XLOOKUP(G319&amp;$U$2,BS_CONTROLE[CHAVE],BS_CONTROLE[Quantidade_11],"-")</f>
        <v>-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*</v>
      </c>
      <c r="B321" s="146" t="str">
        <f>IF(SP_SUL!X324="","*",SP_SUL!X324)</f>
        <v>*</v>
      </c>
      <c r="C321" s="146" t="str">
        <f>IF(SP_SUL!Z324="","*",SP_SUL!Z324)</f>
        <v>*</v>
      </c>
      <c r="D321" s="139" t="str">
        <f>IF(SP_SUL!S324="","*",SP_SUL!S324)</f>
        <v>-</v>
      </c>
      <c r="E321" s="139" t="str">
        <f>IF(SP_SUL!T324="","*",SP_SUL!T324)</f>
        <v>-</v>
      </c>
      <c r="F321" s="145" t="str">
        <f>IF(SP_SUL!B324="","*",SP_SUL!B324)</f>
        <v>*</v>
      </c>
      <c r="G321" s="145" t="str">
        <f>IF(SP_SUL!D324="","*",SP_SUL!D324)</f>
        <v>*</v>
      </c>
      <c r="H321" s="145" t="str">
        <f>IF(SP_SUL!F324="","*",SP_SUL!F324)</f>
        <v>*</v>
      </c>
      <c r="I321" s="145" t="str">
        <f>IF(SP_SUL!H324="","*",SP_SUL!H324)</f>
        <v>*</v>
      </c>
      <c r="J321" s="145" t="str">
        <f>IF(SP_SUL!I324="","*",SP_SUL!I324)</f>
        <v>*</v>
      </c>
      <c r="K321" s="139" t="str">
        <f>IF(SP_SUL!M324="","*",SP_SUL!M324)</f>
        <v>-</v>
      </c>
      <c r="L321" s="139" t="str">
        <f>IF(SP_SUL!N324="","*",SP_SUL!N324)</f>
        <v>-</v>
      </c>
      <c r="M321" s="140" t="str">
        <f>IF(SP_SUL!J324="","*",SP_SUL!J324)</f>
        <v>*</v>
      </c>
      <c r="N321" s="144" t="str">
        <f>IF(SP_SUL!K324="","*",SP_SUL!K324)</f>
        <v>*</v>
      </c>
      <c r="O321" s="144" t="str">
        <f>IF(SP_SUL!L324="","*",SP_SUL!L324)</f>
        <v>*</v>
      </c>
      <c r="P321" s="143" t="str">
        <f>IF(SP_SUL!O324="","*",SP_SUL!O324)</f>
        <v>*</v>
      </c>
      <c r="Q321" s="143" t="str">
        <f>IF(SP_SUL!P324="","*",SP_SUL!P324)</f>
        <v>*</v>
      </c>
      <c r="R321" s="145" t="str">
        <f>IF(SP_SUL!Q324="","*",CONCATENATE(SP_SUL!Q324," ",SP_SUL!R324))</f>
        <v>*</v>
      </c>
      <c r="S321" s="145" t="str">
        <f>IF(SP_SUL!V324="","*",SP_SUL!V324)</f>
        <v>*</v>
      </c>
      <c r="T321" s="145" t="str">
        <f>IF(SP_SUL!W324="","*",SP_SUL!W324)</f>
        <v>*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*</v>
      </c>
      <c r="B322" s="146" t="str">
        <f>IF(SP_SUL!X325="","*",SP_SUL!X325)</f>
        <v>*</v>
      </c>
      <c r="C322" s="146" t="str">
        <f>IF(SP_SUL!Z325="","*",SP_SUL!Z325)</f>
        <v>*</v>
      </c>
      <c r="D322" s="139" t="str">
        <f>IF(SP_SUL!S325="","*",SP_SUL!S325)</f>
        <v>-</v>
      </c>
      <c r="E322" s="139" t="str">
        <f>IF(SP_SUL!T325="","*",SP_SUL!T325)</f>
        <v>-</v>
      </c>
      <c r="F322" s="145" t="str">
        <f>IF(SP_SUL!B325="","*",SP_SUL!B325)</f>
        <v>*</v>
      </c>
      <c r="G322" s="145" t="str">
        <f>IF(SP_SUL!D325="","*",SP_SUL!D325)</f>
        <v>*</v>
      </c>
      <c r="H322" s="145" t="str">
        <f>IF(SP_SUL!F325="","*",SP_SUL!F325)</f>
        <v>*</v>
      </c>
      <c r="I322" s="145" t="str">
        <f>IF(SP_SUL!H325="","*",SP_SUL!H325)</f>
        <v>*</v>
      </c>
      <c r="J322" s="145" t="str">
        <f>IF(SP_SUL!I325="","*",SP_SUL!I325)</f>
        <v>*</v>
      </c>
      <c r="K322" s="139" t="str">
        <f>IF(SP_SUL!M325="","*",SP_SUL!M325)</f>
        <v>-</v>
      </c>
      <c r="L322" s="139" t="str">
        <f>IF(SP_SUL!N325="","*",SP_SUL!N325)</f>
        <v>-</v>
      </c>
      <c r="M322" s="140" t="str">
        <f>IF(SP_SUL!J325="","*",SP_SUL!J325)</f>
        <v>*</v>
      </c>
      <c r="N322" s="144" t="str">
        <f>IF(SP_SUL!K325="","*",SP_SUL!K325)</f>
        <v>*</v>
      </c>
      <c r="O322" s="144" t="str">
        <f>IF(SP_SUL!L325="","*",SP_SUL!L325)</f>
        <v>*</v>
      </c>
      <c r="P322" s="143" t="str">
        <f>IF(SP_SUL!O325="","*",SP_SUL!O325)</f>
        <v>*</v>
      </c>
      <c r="Q322" s="143" t="str">
        <f>IF(SP_SUL!P325="","*",SP_SUL!P325)</f>
        <v>*</v>
      </c>
      <c r="R322" s="145" t="str">
        <f>IF(SP_SUL!Q325="","*",CONCATENATE(SP_SUL!Q325," ",SP_SUL!R325))</f>
        <v>*</v>
      </c>
      <c r="S322" s="145" t="str">
        <f>IF(SP_SUL!V325="","*",SP_SUL!V325)</f>
        <v>*</v>
      </c>
      <c r="T322" s="145" t="str">
        <f>IF(SP_SUL!W325="","*",SP_SUL!W325)</f>
        <v>*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 t="str">
        <f ca="1">_xlfn.XLOOKUP(G322&amp;$W$2,BS_CONTROLE[CHAVE],BS_CONTROLE[Quantidade_11],"-")</f>
        <v>-</v>
      </c>
    </row>
    <row r="323" spans="1:23" hidden="1">
      <c r="A323" s="146" t="str">
        <f>IF(SP_SUL!Y326="","*",SP_SUL!Y326)</f>
        <v>*</v>
      </c>
      <c r="B323" s="146" t="str">
        <f>IF(SP_SUL!X326="","*",SP_SUL!X326)</f>
        <v>*</v>
      </c>
      <c r="C323" s="146" t="str">
        <f>IF(SP_SUL!Z326="","*",SP_SUL!Z326)</f>
        <v>*</v>
      </c>
      <c r="D323" s="139" t="str">
        <f>IF(SP_SUL!S326="","*",SP_SUL!S326)</f>
        <v>-</v>
      </c>
      <c r="E323" s="139" t="str">
        <f>IF(SP_SUL!T326="","*",SP_SUL!T326)</f>
        <v>-</v>
      </c>
      <c r="F323" s="145" t="str">
        <f>IF(SP_SUL!B326="","*",SP_SUL!B326)</f>
        <v>*</v>
      </c>
      <c r="G323" s="145" t="str">
        <f>IF(SP_SUL!D326="","*",SP_SUL!D326)</f>
        <v>*</v>
      </c>
      <c r="H323" s="145" t="str">
        <f>IF(SP_SUL!F326="","*",SP_SUL!F326)</f>
        <v>*</v>
      </c>
      <c r="I323" s="145" t="str">
        <f>IF(SP_SUL!H326="","*",SP_SUL!H326)</f>
        <v>*</v>
      </c>
      <c r="J323" s="145" t="str">
        <f>IF(SP_SUL!I326="","*",SP_SUL!I326)</f>
        <v>*</v>
      </c>
      <c r="K323" s="139" t="str">
        <f>IF(SP_SUL!M326="","*",SP_SUL!M326)</f>
        <v>-</v>
      </c>
      <c r="L323" s="139" t="str">
        <f>IF(SP_SUL!N326="","*",SP_SUL!N326)</f>
        <v>-</v>
      </c>
      <c r="M323" s="140" t="str">
        <f>IF(SP_SUL!J326="","*",SP_SUL!J326)</f>
        <v>*</v>
      </c>
      <c r="N323" s="144" t="str">
        <f>IF(SP_SUL!K326="","*",SP_SUL!K326)</f>
        <v>*</v>
      </c>
      <c r="O323" s="144" t="str">
        <f>IF(SP_SUL!L326="","*",SP_SUL!L326)</f>
        <v>*</v>
      </c>
      <c r="P323" s="143" t="str">
        <f>IF(SP_SUL!O326="","*",SP_SUL!O326)</f>
        <v>*</v>
      </c>
      <c r="Q323" s="143" t="str">
        <f>IF(SP_SUL!P326="","*",SP_SUL!P326)</f>
        <v>*</v>
      </c>
      <c r="R323" s="145" t="str">
        <f>IF(SP_SUL!Q326="","*",CONCATENATE(SP_SUL!Q326," ",SP_SUL!R326))</f>
        <v>*</v>
      </c>
      <c r="S323" s="145" t="str">
        <f>IF(SP_SUL!V326="","*",SP_SUL!V326)</f>
        <v>*</v>
      </c>
      <c r="T323" s="145" t="str">
        <f>IF(SP_SUL!W326="","*",SP_SUL!W326)</f>
        <v>*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*</v>
      </c>
      <c r="B324" s="146" t="str">
        <f>IF(SP_SUL!X327="","*",SP_SUL!X327)</f>
        <v>*</v>
      </c>
      <c r="C324" s="146" t="str">
        <f>IF(SP_SUL!Z327="","*",SP_SUL!Z327)</f>
        <v>*</v>
      </c>
      <c r="D324" s="139" t="str">
        <f>IF(SP_SUL!S327="","*",SP_SUL!S327)</f>
        <v>-</v>
      </c>
      <c r="E324" s="139" t="str">
        <f>IF(SP_SUL!T327="","*",SP_SUL!T327)</f>
        <v>-</v>
      </c>
      <c r="F324" s="145" t="str">
        <f>IF(SP_SUL!B327="","*",SP_SUL!B327)</f>
        <v>*</v>
      </c>
      <c r="G324" s="145" t="str">
        <f>IF(SP_SUL!D327="","*",SP_SUL!D327)</f>
        <v>*</v>
      </c>
      <c r="H324" s="145" t="str">
        <f>IF(SP_SUL!F327="","*",SP_SUL!F327)</f>
        <v>*</v>
      </c>
      <c r="I324" s="145" t="str">
        <f>IF(SP_SUL!H327="","*",SP_SUL!H327)</f>
        <v>*</v>
      </c>
      <c r="J324" s="145" t="str">
        <f>IF(SP_SUL!I327="","*",SP_SUL!I327)</f>
        <v>*</v>
      </c>
      <c r="K324" s="139" t="str">
        <f>IF(SP_SUL!M327="","*",SP_SUL!M327)</f>
        <v>-</v>
      </c>
      <c r="L324" s="139" t="str">
        <f>IF(SP_SUL!N327="","*",SP_SUL!N327)</f>
        <v>-</v>
      </c>
      <c r="M324" s="140" t="str">
        <f>IF(SP_SUL!J327="","*",SP_SUL!J327)</f>
        <v>*</v>
      </c>
      <c r="N324" s="144" t="str">
        <f>IF(SP_SUL!K327="","*",SP_SUL!K327)</f>
        <v>*</v>
      </c>
      <c r="O324" s="144" t="str">
        <f>IF(SP_SUL!L327="","*",SP_SUL!L327)</f>
        <v>*</v>
      </c>
      <c r="P324" s="143" t="str">
        <f>IF(SP_SUL!O327="","*",SP_SUL!O327)</f>
        <v>*</v>
      </c>
      <c r="Q324" s="143" t="str">
        <f>IF(SP_SUL!P327="","*",SP_SUL!P327)</f>
        <v>*</v>
      </c>
      <c r="R324" s="145" t="str">
        <f>IF(SP_SUL!Q327="","*",CONCATENATE(SP_SUL!Q327," ",SP_SUL!R327))</f>
        <v>*</v>
      </c>
      <c r="S324" s="145" t="str">
        <f>IF(SP_SUL!V327="","*",SP_SUL!V327)</f>
        <v>*</v>
      </c>
      <c r="T324" s="145" t="str">
        <f>IF(SP_SUL!W327="","*",SP_SUL!W327)</f>
        <v>*</v>
      </c>
      <c r="U324" s="137" t="str">
        <f ca="1">_xlfn.XLOOKUP(G324&amp;$U$2,BS_CONTROLE[CHAVE],BS_CONTROLE[Quantidade_11],"-")</f>
        <v>-</v>
      </c>
      <c r="V324" s="137" t="str">
        <f ca="1">_xlfn.XLOOKUP(G324&amp;$V$2,BS_CONTROLE[CHAVE],BS_CONTROLE[Quantidade_11],"-")</f>
        <v>-</v>
      </c>
      <c r="W324" s="137" t="str">
        <f ca="1">_xlfn.XLOOKUP(G324&amp;$W$2,BS_CONTROLE[CHAVE],BS_CONTROLE[Quantidade_11],"-")</f>
        <v>-</v>
      </c>
    </row>
    <row r="325" spans="1:23" hidden="1">
      <c r="A325" s="146" t="str">
        <f>IF(SP_SUL!Y328="","*",SP_SUL!Y328)</f>
        <v>*</v>
      </c>
      <c r="B325" s="146" t="str">
        <f>IF(SP_SUL!X328="","*",SP_SUL!X328)</f>
        <v>*</v>
      </c>
      <c r="C325" s="146" t="str">
        <f>IF(SP_SUL!Z328="","*",SP_SUL!Z328)</f>
        <v>*</v>
      </c>
      <c r="D325" s="139" t="str">
        <f>IF(SP_SUL!S328="","*",SP_SUL!S328)</f>
        <v>-</v>
      </c>
      <c r="E325" s="139" t="str">
        <f>IF(SP_SUL!T328="","*",SP_SUL!T328)</f>
        <v>-</v>
      </c>
      <c r="F325" s="145" t="str">
        <f>IF(SP_SUL!B328="","*",SP_SUL!B328)</f>
        <v>*</v>
      </c>
      <c r="G325" s="145" t="str">
        <f>IF(SP_SUL!D328="","*",SP_SUL!D328)</f>
        <v>*</v>
      </c>
      <c r="H325" s="145" t="str">
        <f>IF(SP_SUL!F328="","*",SP_SUL!F328)</f>
        <v>*</v>
      </c>
      <c r="I325" s="145" t="str">
        <f>IF(SP_SUL!H328="","*",SP_SUL!H328)</f>
        <v>*</v>
      </c>
      <c r="J325" s="145" t="str">
        <f>IF(SP_SUL!I328="","*",SP_SUL!I328)</f>
        <v>*</v>
      </c>
      <c r="K325" s="139" t="str">
        <f>IF(SP_SUL!M328="","*",SP_SUL!M328)</f>
        <v>-</v>
      </c>
      <c r="L325" s="139" t="str">
        <f>IF(SP_SUL!N328="","*",SP_SUL!N328)</f>
        <v>-</v>
      </c>
      <c r="M325" s="140" t="str">
        <f>IF(SP_SUL!J328="","*",SP_SUL!J328)</f>
        <v>*</v>
      </c>
      <c r="N325" s="144" t="str">
        <f>IF(SP_SUL!K328="","*",SP_SUL!K328)</f>
        <v>*</v>
      </c>
      <c r="O325" s="144" t="str">
        <f>IF(SP_SUL!L328="","*",SP_SUL!L328)</f>
        <v>*</v>
      </c>
      <c r="P325" s="143" t="str">
        <f>IF(SP_SUL!O328="","*",SP_SUL!O328)</f>
        <v>*</v>
      </c>
      <c r="Q325" s="143" t="str">
        <f>IF(SP_SUL!P328="","*",SP_SUL!P328)</f>
        <v>*</v>
      </c>
      <c r="R325" s="145" t="str">
        <f>IF(SP_SUL!Q328="","*",CONCATENATE(SP_SUL!Q328," ",SP_SUL!R328))</f>
        <v>*</v>
      </c>
      <c r="S325" s="145" t="str">
        <f>IF(SP_SUL!V328="","*",SP_SUL!V328)</f>
        <v>*</v>
      </c>
      <c r="T325" s="145" t="str">
        <f>IF(SP_SUL!W328="","*",SP_SUL!W328)</f>
        <v>*</v>
      </c>
      <c r="U325" s="137" t="str">
        <f ca="1">_xlfn.XLOOKUP(G325&amp;$U$2,BS_CONTROLE[CHAVE],BS_CONTROLE[Quantidade_11],"-")</f>
        <v>-</v>
      </c>
      <c r="V325" s="137" t="str">
        <f ca="1">_xlfn.XLOOKUP(G325&amp;$V$2,BS_CONTROLE[CHAVE],BS_CONTROLE[Quantidade_11],"-")</f>
        <v>-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*</v>
      </c>
      <c r="B328" s="146" t="str">
        <f>IF(SP_SUL!X331="","*",SP_SUL!X331)</f>
        <v>*</v>
      </c>
      <c r="C328" s="146" t="str">
        <f>IF(SP_SUL!Z331="","*",SP_SUL!Z331)</f>
        <v>*</v>
      </c>
      <c r="D328" s="139" t="str">
        <f>IF(SP_SUL!S331="","*",SP_SUL!S331)</f>
        <v>-</v>
      </c>
      <c r="E328" s="139" t="str">
        <f>IF(SP_SUL!T331="","*",SP_SUL!T331)</f>
        <v>-</v>
      </c>
      <c r="F328" s="145" t="str">
        <f>IF(SP_SUL!B331="","*",SP_SUL!B331)</f>
        <v>*</v>
      </c>
      <c r="G328" s="145" t="str">
        <f>IF(SP_SUL!D331="","*",SP_SUL!D331)</f>
        <v>*</v>
      </c>
      <c r="H328" s="145" t="str">
        <f>IF(SP_SUL!F331="","*",SP_SUL!F331)</f>
        <v>*</v>
      </c>
      <c r="I328" s="145" t="str">
        <f>IF(SP_SUL!H331="","*",SP_SUL!H331)</f>
        <v>*</v>
      </c>
      <c r="J328" s="145" t="str">
        <f>IF(SP_SUL!I331="","*",SP_SUL!I331)</f>
        <v>*</v>
      </c>
      <c r="K328" s="139" t="str">
        <f>IF(SP_SUL!M331="","*",SP_SUL!M331)</f>
        <v>-</v>
      </c>
      <c r="L328" s="139" t="str">
        <f>IF(SP_SUL!N331="","*",SP_SUL!N331)</f>
        <v>-</v>
      </c>
      <c r="M328" s="140" t="str">
        <f>IF(SP_SUL!J331="","*",SP_SUL!J331)</f>
        <v>*</v>
      </c>
      <c r="N328" s="144" t="str">
        <f>IF(SP_SUL!K331="","*",SP_SUL!K331)</f>
        <v>*</v>
      </c>
      <c r="O328" s="144" t="str">
        <f>IF(SP_SUL!L331="","*",SP_SUL!L331)</f>
        <v>*</v>
      </c>
      <c r="P328" s="143" t="str">
        <f>IF(SP_SUL!O331="","*",SP_SUL!O331)</f>
        <v>*</v>
      </c>
      <c r="Q328" s="143" t="str">
        <f>IF(SP_SUL!P331="","*",SP_SUL!P331)</f>
        <v>*</v>
      </c>
      <c r="R328" s="145" t="str">
        <f>IF(SP_SUL!Q331="","*",CONCATENATE(SP_SUL!Q331," ",SP_SUL!R331))</f>
        <v>*</v>
      </c>
      <c r="S328" s="145" t="str">
        <f>IF(SP_SUL!V331="","*",SP_SUL!V331)</f>
        <v>*</v>
      </c>
      <c r="T328" s="145" t="str">
        <f>IF(SP_SUL!W331="","*",SP_SUL!W331)</f>
        <v>*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*</v>
      </c>
      <c r="B329" s="146" t="str">
        <f>IF(SP_SUL!X332="","*",SP_SUL!X332)</f>
        <v>*</v>
      </c>
      <c r="C329" s="146" t="str">
        <f>IF(SP_SUL!Z332="","*",SP_SUL!Z332)</f>
        <v>*</v>
      </c>
      <c r="D329" s="139" t="str">
        <f>IF(SP_SUL!S332="","*",SP_SUL!S332)</f>
        <v>-</v>
      </c>
      <c r="E329" s="139" t="str">
        <f>IF(SP_SUL!T332="","*",SP_SUL!T332)</f>
        <v>-</v>
      </c>
      <c r="F329" s="145" t="str">
        <f>IF(SP_SUL!B332="","*",SP_SUL!B332)</f>
        <v>*</v>
      </c>
      <c r="G329" s="145" t="str">
        <f>IF(SP_SUL!D332="","*",SP_SUL!D332)</f>
        <v>*</v>
      </c>
      <c r="H329" s="145" t="str">
        <f>IF(SP_SUL!F332="","*",SP_SUL!F332)</f>
        <v>*</v>
      </c>
      <c r="I329" s="145" t="str">
        <f>IF(SP_SUL!H332="","*",SP_SUL!H332)</f>
        <v>*</v>
      </c>
      <c r="J329" s="145" t="str">
        <f>IF(SP_SUL!I332="","*",SP_SUL!I332)</f>
        <v>*</v>
      </c>
      <c r="K329" s="139" t="str">
        <f>IF(SP_SUL!M332="","*",SP_SUL!M332)</f>
        <v>-</v>
      </c>
      <c r="L329" s="139" t="str">
        <f>IF(SP_SUL!N332="","*",SP_SUL!N332)</f>
        <v>-</v>
      </c>
      <c r="M329" s="140" t="str">
        <f>IF(SP_SUL!J332="","*",SP_SUL!J332)</f>
        <v>*</v>
      </c>
      <c r="N329" s="144" t="str">
        <f>IF(SP_SUL!K332="","*",SP_SUL!K332)</f>
        <v>*</v>
      </c>
      <c r="O329" s="144" t="str">
        <f>IF(SP_SUL!L332="","*",SP_SUL!L332)</f>
        <v>*</v>
      </c>
      <c r="P329" s="143" t="str">
        <f>IF(SP_SUL!O332="","*",SP_SUL!O332)</f>
        <v>*</v>
      </c>
      <c r="Q329" s="143" t="str">
        <f>IF(SP_SUL!P332="","*",SP_SUL!P332)</f>
        <v>*</v>
      </c>
      <c r="R329" s="145" t="str">
        <f>IF(SP_SUL!Q332="","*",CONCATENATE(SP_SUL!Q332," ",SP_SUL!R332))</f>
        <v>*</v>
      </c>
      <c r="S329" s="145" t="str">
        <f>IF(SP_SUL!V332="","*",SP_SUL!V332)</f>
        <v>*</v>
      </c>
      <c r="T329" s="145" t="str">
        <f>IF(SP_SUL!W332="","*",SP_SUL!W332)</f>
        <v>*</v>
      </c>
      <c r="U329" s="137" t="str">
        <f ca="1">_xlfn.XLOOKUP(G329&amp;$U$2,BS_CONTROLE[CHAVE],BS_CONTROLE[Quantidade_11],"-")</f>
        <v>-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 hidden="1">
      <c r="A330" s="146" t="str">
        <f>IF(SP_SUL!Y333="","*",SP_SUL!Y333)</f>
        <v>*</v>
      </c>
      <c r="B330" s="146" t="str">
        <f>IF(SP_SUL!X333="","*",SP_SUL!X333)</f>
        <v>*</v>
      </c>
      <c r="C330" s="146" t="str">
        <f>IF(SP_SUL!Z333="","*",SP_SUL!Z333)</f>
        <v>*</v>
      </c>
      <c r="D330" s="139" t="str">
        <f>IF(SP_SUL!S333="","*",SP_SUL!S333)</f>
        <v>-</v>
      </c>
      <c r="E330" s="139" t="str">
        <f>IF(SP_SUL!T333="","*",SP_SUL!T333)</f>
        <v>-</v>
      </c>
      <c r="F330" s="145" t="str">
        <f>IF(SP_SUL!B333="","*",SP_SUL!B333)</f>
        <v>*</v>
      </c>
      <c r="G330" s="145" t="str">
        <f>IF(SP_SUL!D333="","*",SP_SUL!D333)</f>
        <v>*</v>
      </c>
      <c r="H330" s="145" t="str">
        <f>IF(SP_SUL!F333="","*",SP_SUL!F333)</f>
        <v>*</v>
      </c>
      <c r="I330" s="145" t="str">
        <f>IF(SP_SUL!H333="","*",SP_SUL!H333)</f>
        <v>*</v>
      </c>
      <c r="J330" s="145" t="str">
        <f>IF(SP_SUL!I333="","*",SP_SUL!I333)</f>
        <v>*</v>
      </c>
      <c r="K330" s="139" t="str">
        <f>IF(SP_SUL!M333="","*",SP_SUL!M333)</f>
        <v>-</v>
      </c>
      <c r="L330" s="139" t="str">
        <f>IF(SP_SUL!N333="","*",SP_SUL!N333)</f>
        <v>-</v>
      </c>
      <c r="M330" s="140" t="str">
        <f>IF(SP_SUL!J333="","*",SP_SUL!J333)</f>
        <v>*</v>
      </c>
      <c r="N330" s="144" t="str">
        <f>IF(SP_SUL!K333="","*",SP_SUL!K333)</f>
        <v>*</v>
      </c>
      <c r="O330" s="144" t="str">
        <f>IF(SP_SUL!L333="","*",SP_SUL!L333)</f>
        <v>*</v>
      </c>
      <c r="P330" s="143" t="str">
        <f>IF(SP_SUL!O333="","*",SP_SUL!O333)</f>
        <v>*</v>
      </c>
      <c r="Q330" s="143" t="str">
        <f>IF(SP_SUL!P333="","*",SP_SUL!P333)</f>
        <v>*</v>
      </c>
      <c r="R330" s="145" t="str">
        <f>IF(SP_SUL!Q333="","*",CONCATENATE(SP_SUL!Q333," ",SP_SUL!R333))</f>
        <v>*</v>
      </c>
      <c r="S330" s="145" t="str">
        <f>IF(SP_SUL!V333="","*",SP_SUL!V333)</f>
        <v>*</v>
      </c>
      <c r="T330" s="145" t="str">
        <f>IF(SP_SUL!W333="","*",SP_SUL!W333)</f>
        <v>*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 hidden="1">
      <c r="A331" s="146" t="str">
        <f>IF(SP_SUL!Y334="","*",SP_SUL!Y334)</f>
        <v>*</v>
      </c>
      <c r="B331" s="146" t="str">
        <f>IF(SP_SUL!X334="","*",SP_SUL!X334)</f>
        <v>*</v>
      </c>
      <c r="C331" s="146" t="str">
        <f>IF(SP_SUL!Z334="","*",SP_SUL!Z334)</f>
        <v>*</v>
      </c>
      <c r="D331" s="139" t="str">
        <f>IF(SP_SUL!S334="","*",SP_SUL!S334)</f>
        <v>-</v>
      </c>
      <c r="E331" s="139" t="str">
        <f>IF(SP_SUL!T334="","*",SP_SUL!T334)</f>
        <v>-</v>
      </c>
      <c r="F331" s="145" t="str">
        <f>IF(SP_SUL!B334="","*",SP_SUL!B334)</f>
        <v>*</v>
      </c>
      <c r="G331" s="145" t="str">
        <f>IF(SP_SUL!D334="","*",SP_SUL!D334)</f>
        <v>*</v>
      </c>
      <c r="H331" s="145" t="str">
        <f>IF(SP_SUL!F334="","*",SP_SUL!F334)</f>
        <v>*</v>
      </c>
      <c r="I331" s="145" t="str">
        <f>IF(SP_SUL!H334="","*",SP_SUL!H334)</f>
        <v>*</v>
      </c>
      <c r="J331" s="145" t="str">
        <f>IF(SP_SUL!I334="","*",SP_SUL!I334)</f>
        <v>*</v>
      </c>
      <c r="K331" s="139" t="str">
        <f>IF(SP_SUL!M334="","*",SP_SUL!M334)</f>
        <v>-</v>
      </c>
      <c r="L331" s="139" t="str">
        <f>IF(SP_SUL!N334="","*",SP_SUL!N334)</f>
        <v>-</v>
      </c>
      <c r="M331" s="140" t="str">
        <f>IF(SP_SUL!J334="","*",SP_SUL!J334)</f>
        <v>*</v>
      </c>
      <c r="N331" s="144" t="str">
        <f>IF(SP_SUL!K334="","*",SP_SUL!K334)</f>
        <v>*</v>
      </c>
      <c r="O331" s="144" t="str">
        <f>IF(SP_SUL!L334="","*",SP_SUL!L334)</f>
        <v>*</v>
      </c>
      <c r="P331" s="143" t="str">
        <f>IF(SP_SUL!O334="","*",SP_SUL!O334)</f>
        <v>*</v>
      </c>
      <c r="Q331" s="143" t="str">
        <f>IF(SP_SUL!P334="","*",SP_SUL!P334)</f>
        <v>*</v>
      </c>
      <c r="R331" s="145" t="str">
        <f>IF(SP_SUL!Q334="","*",CONCATENATE(SP_SUL!Q334," ",SP_SUL!R334))</f>
        <v>*</v>
      </c>
      <c r="S331" s="145" t="str">
        <f>IF(SP_SUL!V334="","*",SP_SUL!V334)</f>
        <v>*</v>
      </c>
      <c r="T331" s="145" t="str">
        <f>IF(SP_SUL!W334="","*",SP_SUL!W334)</f>
        <v>*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 t="str">
        <f ca="1">_xlfn.XLOOKUP(G331&amp;$W$2,BS_CONTROLE[CHAVE],BS_CONTROLE[Quantidade_11],"-")</f>
        <v>-</v>
      </c>
    </row>
    <row r="332" spans="1:23" hidden="1">
      <c r="A332" s="146" t="str">
        <f>IF(SP_SUL!Y335="","*",SP_SUL!Y335)</f>
        <v>*</v>
      </c>
      <c r="B332" s="146" t="str">
        <f>IF(SP_SUL!X335="","*",SP_SUL!X335)</f>
        <v>*</v>
      </c>
      <c r="C332" s="146" t="str">
        <f>IF(SP_SUL!Z335="","*",SP_SUL!Z335)</f>
        <v>*</v>
      </c>
      <c r="D332" s="139" t="str">
        <f>IF(SP_SUL!S335="","*",SP_SUL!S335)</f>
        <v>-</v>
      </c>
      <c r="E332" s="139" t="str">
        <f>IF(SP_SUL!T335="","*",SP_SUL!T335)</f>
        <v>-</v>
      </c>
      <c r="F332" s="145" t="str">
        <f>IF(SP_SUL!B335="","*",SP_SUL!B335)</f>
        <v>*</v>
      </c>
      <c r="G332" s="145" t="str">
        <f>IF(SP_SUL!D335="","*",SP_SUL!D335)</f>
        <v>*</v>
      </c>
      <c r="H332" s="145" t="str">
        <f>IF(SP_SUL!F335="","*",SP_SUL!F335)</f>
        <v>*</v>
      </c>
      <c r="I332" s="145" t="str">
        <f>IF(SP_SUL!H335="","*",SP_SUL!H335)</f>
        <v>*</v>
      </c>
      <c r="J332" s="145" t="str">
        <f>IF(SP_SUL!I335="","*",SP_SUL!I335)</f>
        <v>*</v>
      </c>
      <c r="K332" s="139" t="str">
        <f>IF(SP_SUL!M335="","*",SP_SUL!M335)</f>
        <v>-</v>
      </c>
      <c r="L332" s="139" t="str">
        <f>IF(SP_SUL!N335="","*",SP_SUL!N335)</f>
        <v>-</v>
      </c>
      <c r="M332" s="140" t="str">
        <f>IF(SP_SUL!J335="","*",SP_SUL!J335)</f>
        <v>*</v>
      </c>
      <c r="N332" s="144" t="str">
        <f>IF(SP_SUL!K335="","*",SP_SUL!K335)</f>
        <v>*</v>
      </c>
      <c r="O332" s="144" t="str">
        <f>IF(SP_SUL!L335="","*",SP_SUL!L335)</f>
        <v>*</v>
      </c>
      <c r="P332" s="143" t="str">
        <f>IF(SP_SUL!O335="","*",SP_SUL!O335)</f>
        <v>*</v>
      </c>
      <c r="Q332" s="143" t="str">
        <f>IF(SP_SUL!P335="","*",SP_SUL!P335)</f>
        <v>*</v>
      </c>
      <c r="R332" s="145" t="str">
        <f>IF(SP_SUL!Q335="","*",CONCATENATE(SP_SUL!Q335," ",SP_SUL!R335))</f>
        <v>*</v>
      </c>
      <c r="S332" s="145" t="str">
        <f>IF(SP_SUL!V335="","*",SP_SUL!V335)</f>
        <v>*</v>
      </c>
      <c r="T332" s="145" t="str">
        <f>IF(SP_SUL!W335="","*",SP_SUL!W335)</f>
        <v>*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 t="str">
        <f ca="1">_xlfn.XLOOKUP(G332&amp;$W$2,BS_CONTROLE[CHAVE],BS_CONTROLE[Quantidade_11],"-")</f>
        <v>-</v>
      </c>
    </row>
    <row r="333" spans="1:23" hidden="1">
      <c r="A333" s="146" t="str">
        <f>IF(SP_SUL!Y336="","*",SP_SUL!Y336)</f>
        <v>*</v>
      </c>
      <c r="B333" s="146" t="str">
        <f>IF(SP_SUL!X336="","*",SP_SUL!X336)</f>
        <v>*</v>
      </c>
      <c r="C333" s="146" t="str">
        <f>IF(SP_SUL!Z336="","*",SP_SUL!Z336)</f>
        <v>*</v>
      </c>
      <c r="D333" s="139" t="str">
        <f>IF(SP_SUL!S336="","*",SP_SUL!S336)</f>
        <v>-</v>
      </c>
      <c r="E333" s="139" t="str">
        <f>IF(SP_SUL!T336="","*",SP_SUL!T336)</f>
        <v>-</v>
      </c>
      <c r="F333" s="145" t="str">
        <f>IF(SP_SUL!B336="","*",SP_SUL!B336)</f>
        <v>*</v>
      </c>
      <c r="G333" s="145" t="str">
        <f>IF(SP_SUL!D336="","*",SP_SUL!D336)</f>
        <v>*</v>
      </c>
      <c r="H333" s="145" t="str">
        <f>IF(SP_SUL!F336="","*",SP_SUL!F336)</f>
        <v>*</v>
      </c>
      <c r="I333" s="145" t="str">
        <f>IF(SP_SUL!H336="","*",SP_SUL!H336)</f>
        <v>*</v>
      </c>
      <c r="J333" s="145" t="str">
        <f>IF(SP_SUL!I336="","*",SP_SUL!I336)</f>
        <v>*</v>
      </c>
      <c r="K333" s="139" t="str">
        <f>IF(SP_SUL!M336="","*",SP_SUL!M336)</f>
        <v>-</v>
      </c>
      <c r="L333" s="139" t="str">
        <f>IF(SP_SUL!N336="","*",SP_SUL!N336)</f>
        <v>-</v>
      </c>
      <c r="M333" s="140" t="str">
        <f>IF(SP_SUL!J336="","*",SP_SUL!J336)</f>
        <v>*</v>
      </c>
      <c r="N333" s="144" t="str">
        <f>IF(SP_SUL!K336="","*",SP_SUL!K336)</f>
        <v>*</v>
      </c>
      <c r="O333" s="144" t="str">
        <f>IF(SP_SUL!L336="","*",SP_SUL!L336)</f>
        <v>*</v>
      </c>
      <c r="P333" s="143" t="str">
        <f>IF(SP_SUL!O336="","*",SP_SUL!O336)</f>
        <v>*</v>
      </c>
      <c r="Q333" s="143" t="str">
        <f>IF(SP_SUL!P336="","*",SP_SUL!P336)</f>
        <v>*</v>
      </c>
      <c r="R333" s="145" t="str">
        <f>IF(SP_SUL!Q336="","*",CONCATENATE(SP_SUL!Q336," ",SP_SUL!R336))</f>
        <v>*</v>
      </c>
      <c r="S333" s="145" t="str">
        <f>IF(SP_SUL!V336="","*",SP_SUL!V336)</f>
        <v>*</v>
      </c>
      <c r="T333" s="145" t="str">
        <f>IF(SP_SUL!W336="","*",SP_SUL!W336)</f>
        <v>*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 t="str">
        <f ca="1">_xlfn.XLOOKUP(G333&amp;$W$2,BS_CONTROLE[CHAVE],BS_CONTROLE[Quantidade_11],"-")</f>
        <v>-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*</v>
      </c>
      <c r="B335" s="146" t="str">
        <f>IF(SP_SUL!X338="","*",SP_SUL!X338)</f>
        <v>*</v>
      </c>
      <c r="C335" s="146" t="str">
        <f>IF(SP_SUL!Z338="","*",SP_SUL!Z338)</f>
        <v>*</v>
      </c>
      <c r="D335" s="139" t="str">
        <f>IF(SP_SUL!S338="","*",SP_SUL!S338)</f>
        <v>-</v>
      </c>
      <c r="E335" s="139" t="str">
        <f>IF(SP_SUL!T338="","*",SP_SUL!T338)</f>
        <v>-</v>
      </c>
      <c r="F335" s="145" t="str">
        <f>IF(SP_SUL!B338="","*",SP_SUL!B338)</f>
        <v>*</v>
      </c>
      <c r="G335" s="145" t="str">
        <f>IF(SP_SUL!D338="","*",SP_SUL!D338)</f>
        <v>*</v>
      </c>
      <c r="H335" s="145" t="str">
        <f>IF(SP_SUL!F338="","*",SP_SUL!F338)</f>
        <v>*</v>
      </c>
      <c r="I335" s="145" t="str">
        <f>IF(SP_SUL!H338="","*",SP_SUL!H338)</f>
        <v>*</v>
      </c>
      <c r="J335" s="145" t="str">
        <f>IF(SP_SUL!I338="","*",SP_SUL!I338)</f>
        <v>*</v>
      </c>
      <c r="K335" s="139" t="str">
        <f>IF(SP_SUL!M338="","*",SP_SUL!M338)</f>
        <v>-</v>
      </c>
      <c r="L335" s="139" t="str">
        <f>IF(SP_SUL!N338="","*",SP_SUL!N338)</f>
        <v>-</v>
      </c>
      <c r="M335" s="140" t="str">
        <f>IF(SP_SUL!J338="","*",SP_SUL!J338)</f>
        <v>*</v>
      </c>
      <c r="N335" s="144" t="str">
        <f>IF(SP_SUL!K338="","*",SP_SUL!K338)</f>
        <v>*</v>
      </c>
      <c r="O335" s="144" t="str">
        <f>IF(SP_SUL!L338="","*",SP_SUL!L338)</f>
        <v>*</v>
      </c>
      <c r="P335" s="143" t="str">
        <f>IF(SP_SUL!O338="","*",SP_SUL!O338)</f>
        <v>*</v>
      </c>
      <c r="Q335" s="143" t="str">
        <f>IF(SP_SUL!P338="","*",SP_SUL!P338)</f>
        <v>*</v>
      </c>
      <c r="R335" s="145" t="str">
        <f>IF(SP_SUL!Q338="","*",CONCATENATE(SP_SUL!Q338," ",SP_SUL!R338))</f>
        <v>*</v>
      </c>
      <c r="S335" s="145" t="str">
        <f>IF(SP_SUL!V338="","*",SP_SUL!V338)</f>
        <v>*</v>
      </c>
      <c r="T335" s="145" t="str">
        <f>IF(SP_SUL!W338="","*",SP_SUL!W338)</f>
        <v>*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 t="str">
        <f ca="1">_xlfn.XLOOKUP(G335&amp;$W$2,BS_CONTROLE[CHAVE],BS_CONTROLE[Quantidade_11],"-")</f>
        <v>-</v>
      </c>
    </row>
    <row r="336" spans="1:23" hidden="1">
      <c r="A336" s="146" t="str">
        <f>IF(SP_SUL!Y339="","*",SP_SUL!Y339)</f>
        <v>*</v>
      </c>
      <c r="B336" s="146" t="str">
        <f>IF(SP_SUL!X339="","*",SP_SUL!X339)</f>
        <v>*</v>
      </c>
      <c r="C336" s="146" t="str">
        <f>IF(SP_SUL!Z339="","*",SP_SUL!Z339)</f>
        <v>*</v>
      </c>
      <c r="D336" s="139" t="str">
        <f>IF(SP_SUL!S339="","*",SP_SUL!S339)</f>
        <v>-</v>
      </c>
      <c r="E336" s="139" t="str">
        <f>IF(SP_SUL!T339="","*",SP_SUL!T339)</f>
        <v>-</v>
      </c>
      <c r="F336" s="145" t="str">
        <f>IF(SP_SUL!B339="","*",SP_SUL!B339)</f>
        <v>*</v>
      </c>
      <c r="G336" s="145" t="str">
        <f>IF(SP_SUL!D339="","*",SP_SUL!D339)</f>
        <v>*</v>
      </c>
      <c r="H336" s="145" t="str">
        <f>IF(SP_SUL!F339="","*",SP_SUL!F339)</f>
        <v>*</v>
      </c>
      <c r="I336" s="145" t="str">
        <f>IF(SP_SUL!H339="","*",SP_SUL!H339)</f>
        <v>*</v>
      </c>
      <c r="J336" s="145" t="str">
        <f>IF(SP_SUL!I339="","*",SP_SUL!I339)</f>
        <v>*</v>
      </c>
      <c r="K336" s="139" t="str">
        <f>IF(SP_SUL!M339="","*",SP_SUL!M339)</f>
        <v>-</v>
      </c>
      <c r="L336" s="139" t="str">
        <f>IF(SP_SUL!N339="","*",SP_SUL!N339)</f>
        <v>-</v>
      </c>
      <c r="M336" s="140" t="str">
        <f>IF(SP_SUL!J339="","*",SP_SUL!J339)</f>
        <v>*</v>
      </c>
      <c r="N336" s="144" t="str">
        <f>IF(SP_SUL!K339="","*",SP_SUL!K339)</f>
        <v>*</v>
      </c>
      <c r="O336" s="144" t="str">
        <f>IF(SP_SUL!L339="","*",SP_SUL!L339)</f>
        <v>*</v>
      </c>
      <c r="P336" s="143" t="str">
        <f>IF(SP_SUL!O339="","*",SP_SUL!O339)</f>
        <v>*</v>
      </c>
      <c r="Q336" s="143" t="str">
        <f>IF(SP_SUL!P339="","*",SP_SUL!P339)</f>
        <v>*</v>
      </c>
      <c r="R336" s="145" t="str">
        <f>IF(SP_SUL!Q339="","*",CONCATENATE(SP_SUL!Q339," ",SP_SUL!R339))</f>
        <v>*</v>
      </c>
      <c r="S336" s="145" t="str">
        <f>IF(SP_SUL!V339="","*",SP_SUL!V339)</f>
        <v>*</v>
      </c>
      <c r="T336" s="145" t="str">
        <f>IF(SP_SUL!W339="","*",SP_SUL!W339)</f>
        <v>*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 hidden="1">
      <c r="A337" s="146" t="str">
        <f>IF(SP_SUL!Y340="","*",SP_SUL!Y340)</f>
        <v>*</v>
      </c>
      <c r="B337" s="146" t="str">
        <f>IF(SP_SUL!X340="","*",SP_SUL!X340)</f>
        <v>*</v>
      </c>
      <c r="C337" s="146" t="str">
        <f>IF(SP_SUL!Z340="","*",SP_SUL!Z340)</f>
        <v>*</v>
      </c>
      <c r="D337" s="139" t="str">
        <f>IF(SP_SUL!S340="","*",SP_SUL!S340)</f>
        <v>-</v>
      </c>
      <c r="E337" s="139" t="str">
        <f>IF(SP_SUL!T340="","*",SP_SUL!T340)</f>
        <v>-</v>
      </c>
      <c r="F337" s="145" t="str">
        <f>IF(SP_SUL!B340="","*",SP_SUL!B340)</f>
        <v>*</v>
      </c>
      <c r="G337" s="145" t="str">
        <f>IF(SP_SUL!D340="","*",SP_SUL!D340)</f>
        <v>*</v>
      </c>
      <c r="H337" s="145" t="str">
        <f>IF(SP_SUL!F340="","*",SP_SUL!F340)</f>
        <v>*</v>
      </c>
      <c r="I337" s="145" t="str">
        <f>IF(SP_SUL!H340="","*",SP_SUL!H340)</f>
        <v>*</v>
      </c>
      <c r="J337" s="145" t="str">
        <f>IF(SP_SUL!I340="","*",SP_SUL!I340)</f>
        <v>*</v>
      </c>
      <c r="K337" s="139" t="str">
        <f>IF(SP_SUL!M340="","*",SP_SUL!M340)</f>
        <v>-</v>
      </c>
      <c r="L337" s="139" t="str">
        <f>IF(SP_SUL!N340="","*",SP_SUL!N340)</f>
        <v>-</v>
      </c>
      <c r="M337" s="140" t="str">
        <f>IF(SP_SUL!J340="","*",SP_SUL!J340)</f>
        <v>*</v>
      </c>
      <c r="N337" s="144" t="str">
        <f>IF(SP_SUL!K340="","*",SP_SUL!K340)</f>
        <v>*</v>
      </c>
      <c r="O337" s="144" t="str">
        <f>IF(SP_SUL!L340="","*",SP_SUL!L340)</f>
        <v>*</v>
      </c>
      <c r="P337" s="143" t="str">
        <f>IF(SP_SUL!O340="","*",SP_SUL!O340)</f>
        <v>*</v>
      </c>
      <c r="Q337" s="143" t="str">
        <f>IF(SP_SUL!P340="","*",SP_SUL!P340)</f>
        <v>*</v>
      </c>
      <c r="R337" s="145" t="str">
        <f>IF(SP_SUL!Q340="","*",CONCATENATE(SP_SUL!Q340," ",SP_SUL!R340))</f>
        <v>*</v>
      </c>
      <c r="S337" s="145" t="str">
        <f>IF(SP_SUL!V340="","*",SP_SUL!V340)</f>
        <v>*</v>
      </c>
      <c r="T337" s="145" t="str">
        <f>IF(SP_SUL!W340="","*",SP_SUL!W340)</f>
        <v>*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 hidden="1">
      <c r="A338" s="146" t="str">
        <f>IF(SP_SUL!Y341="","*",SP_SUL!Y341)</f>
        <v>*</v>
      </c>
      <c r="B338" s="146" t="str">
        <f>IF(SP_SUL!X341="","*",SP_SUL!X341)</f>
        <v>*</v>
      </c>
      <c r="C338" s="146" t="str">
        <f>IF(SP_SUL!Z341="","*",SP_SUL!Z341)</f>
        <v>*</v>
      </c>
      <c r="D338" s="139" t="str">
        <f>IF(SP_SUL!S341="","*",SP_SUL!S341)</f>
        <v>-</v>
      </c>
      <c r="E338" s="139" t="str">
        <f>IF(SP_SUL!T341="","*",SP_SUL!T341)</f>
        <v>-</v>
      </c>
      <c r="F338" s="145" t="str">
        <f>IF(SP_SUL!B341="","*",SP_SUL!B341)</f>
        <v>*</v>
      </c>
      <c r="G338" s="145" t="str">
        <f>IF(SP_SUL!D341="","*",SP_SUL!D341)</f>
        <v>*</v>
      </c>
      <c r="H338" s="145" t="str">
        <f>IF(SP_SUL!F341="","*",SP_SUL!F341)</f>
        <v>*</v>
      </c>
      <c r="I338" s="145" t="str">
        <f>IF(SP_SUL!H341="","*",SP_SUL!H341)</f>
        <v>*</v>
      </c>
      <c r="J338" s="145" t="str">
        <f>IF(SP_SUL!I341="","*",SP_SUL!I341)</f>
        <v>*</v>
      </c>
      <c r="K338" s="139" t="str">
        <f>IF(SP_SUL!M341="","*",SP_SUL!M341)</f>
        <v>-</v>
      </c>
      <c r="L338" s="139" t="str">
        <f>IF(SP_SUL!N341="","*",SP_SUL!N341)</f>
        <v>-</v>
      </c>
      <c r="M338" s="140" t="str">
        <f>IF(SP_SUL!J341="","*",SP_SUL!J341)</f>
        <v>*</v>
      </c>
      <c r="N338" s="144" t="str">
        <f>IF(SP_SUL!K341="","*",SP_SUL!K341)</f>
        <v>*</v>
      </c>
      <c r="O338" s="144" t="str">
        <f>IF(SP_SUL!L341="","*",SP_SUL!L341)</f>
        <v>*</v>
      </c>
      <c r="P338" s="143" t="str">
        <f>IF(SP_SUL!O341="","*",SP_SUL!O341)</f>
        <v>*</v>
      </c>
      <c r="Q338" s="143" t="str">
        <f>IF(SP_SUL!P341="","*",SP_SUL!P341)</f>
        <v>*</v>
      </c>
      <c r="R338" s="145" t="str">
        <f>IF(SP_SUL!Q341="","*",CONCATENATE(SP_SUL!Q341," ",SP_SUL!R341))</f>
        <v>*</v>
      </c>
      <c r="S338" s="145" t="str">
        <f>IF(SP_SUL!V341="","*",SP_SUL!V341)</f>
        <v>*</v>
      </c>
      <c r="T338" s="145" t="str">
        <f>IF(SP_SUL!W341="","*",SP_SUL!W341)</f>
        <v>*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 t="str">
        <f ca="1">_xlfn.XLOOKUP(G338&amp;$W$2,BS_CONTROLE[CHAVE],BS_CONTROLE[Quantidade_11],"-")</f>
        <v>-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*</v>
      </c>
      <c r="B340" s="146" t="str">
        <f>IF(SP_SUL!X343="","*",SP_SUL!X343)</f>
        <v>*</v>
      </c>
      <c r="C340" s="146" t="str">
        <f>IF(SP_SUL!Z343="","*",SP_SUL!Z343)</f>
        <v>*</v>
      </c>
      <c r="D340" s="139" t="str">
        <f>IF(SP_SUL!S343="","*",SP_SUL!S343)</f>
        <v>-</v>
      </c>
      <c r="E340" s="139" t="str">
        <f>IF(SP_SUL!T343="","*",SP_SUL!T343)</f>
        <v>-</v>
      </c>
      <c r="F340" s="145" t="str">
        <f>IF(SP_SUL!B343="","*",SP_SUL!B343)</f>
        <v>*</v>
      </c>
      <c r="G340" s="145" t="str">
        <f>IF(SP_SUL!D343="","*",SP_SUL!D343)</f>
        <v>*</v>
      </c>
      <c r="H340" s="145" t="str">
        <f>IF(SP_SUL!F343="","*",SP_SUL!F343)</f>
        <v>*</v>
      </c>
      <c r="I340" s="145" t="str">
        <f>IF(SP_SUL!H343="","*",SP_SUL!H343)</f>
        <v>*</v>
      </c>
      <c r="J340" s="145" t="str">
        <f>IF(SP_SUL!I343="","*",SP_SUL!I343)</f>
        <v>*</v>
      </c>
      <c r="K340" s="139" t="str">
        <f>IF(SP_SUL!M343="","*",SP_SUL!M343)</f>
        <v>-</v>
      </c>
      <c r="L340" s="139" t="str">
        <f>IF(SP_SUL!N343="","*",SP_SUL!N343)</f>
        <v>-</v>
      </c>
      <c r="M340" s="140" t="str">
        <f>IF(SP_SUL!J343="","*",SP_SUL!J343)</f>
        <v>*</v>
      </c>
      <c r="N340" s="144" t="str">
        <f>IF(SP_SUL!K343="","*",SP_SUL!K343)</f>
        <v>*</v>
      </c>
      <c r="O340" s="144" t="str">
        <f>IF(SP_SUL!L343="","*",SP_SUL!L343)</f>
        <v>*</v>
      </c>
      <c r="P340" s="143" t="str">
        <f>IF(SP_SUL!O343="","*",SP_SUL!O343)</f>
        <v>*</v>
      </c>
      <c r="Q340" s="143" t="str">
        <f>IF(SP_SUL!P343="","*",SP_SUL!P343)</f>
        <v>*</v>
      </c>
      <c r="R340" s="145" t="str">
        <f>IF(SP_SUL!Q343="","*",CONCATENATE(SP_SUL!Q343," ",SP_SUL!R343))</f>
        <v>*</v>
      </c>
      <c r="S340" s="145" t="str">
        <f>IF(SP_SUL!V343="","*",SP_SUL!V343)</f>
        <v>*</v>
      </c>
      <c r="T340" s="145" t="str">
        <f>IF(SP_SUL!W343="","*",SP_SUL!W343)</f>
        <v>*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 t="str">
        <f ca="1">_xlfn.XLOOKUP(G340&amp;$W$2,BS_CONTROLE[CHAVE],BS_CONTROLE[Quantidade_11],"-")</f>
        <v>-</v>
      </c>
    </row>
    <row r="341" spans="1:23" hidden="1">
      <c r="A341" s="146" t="str">
        <f>IF(SP_SUL!Y344="","*",SP_SUL!Y344)</f>
        <v>*</v>
      </c>
      <c r="B341" s="146" t="str">
        <f>IF(SP_SUL!X344="","*",SP_SUL!X344)</f>
        <v>*</v>
      </c>
      <c r="C341" s="146" t="str">
        <f>IF(SP_SUL!Z344="","*",SP_SUL!Z344)</f>
        <v>*</v>
      </c>
      <c r="D341" s="139" t="str">
        <f>IF(SP_SUL!S344="","*",SP_SUL!S344)</f>
        <v>-</v>
      </c>
      <c r="E341" s="139" t="str">
        <f>IF(SP_SUL!T344="","*",SP_SUL!T344)</f>
        <v>-</v>
      </c>
      <c r="F341" s="145" t="str">
        <f>IF(SP_SUL!B344="","*",SP_SUL!B344)</f>
        <v>*</v>
      </c>
      <c r="G341" s="145" t="str">
        <f>IF(SP_SUL!D344="","*",SP_SUL!D344)</f>
        <v>*</v>
      </c>
      <c r="H341" s="145" t="str">
        <f>IF(SP_SUL!F344="","*",SP_SUL!F344)</f>
        <v>*</v>
      </c>
      <c r="I341" s="145" t="str">
        <f>IF(SP_SUL!H344="","*",SP_SUL!H344)</f>
        <v>*</v>
      </c>
      <c r="J341" s="145" t="str">
        <f>IF(SP_SUL!I344="","*",SP_SUL!I344)</f>
        <v>*</v>
      </c>
      <c r="K341" s="139" t="str">
        <f>IF(SP_SUL!M344="","*",SP_SUL!M344)</f>
        <v>-</v>
      </c>
      <c r="L341" s="139" t="str">
        <f>IF(SP_SUL!N344="","*",SP_SUL!N344)</f>
        <v>-</v>
      </c>
      <c r="M341" s="140" t="str">
        <f>IF(SP_SUL!J344="","*",SP_SUL!J344)</f>
        <v>*</v>
      </c>
      <c r="N341" s="144" t="str">
        <f>IF(SP_SUL!K344="","*",SP_SUL!K344)</f>
        <v>*</v>
      </c>
      <c r="O341" s="144" t="str">
        <f>IF(SP_SUL!L344="","*",SP_SUL!L344)</f>
        <v>*</v>
      </c>
      <c r="P341" s="143" t="str">
        <f>IF(SP_SUL!O344="","*",SP_SUL!O344)</f>
        <v>*</v>
      </c>
      <c r="Q341" s="143" t="str">
        <f>IF(SP_SUL!P344="","*",SP_SUL!P344)</f>
        <v>*</v>
      </c>
      <c r="R341" s="145" t="str">
        <f>IF(SP_SUL!Q344="","*",CONCATENATE(SP_SUL!Q344," ",SP_SUL!R344))</f>
        <v>*</v>
      </c>
      <c r="S341" s="145" t="str">
        <f>IF(SP_SUL!V344="","*",SP_SUL!V344)</f>
        <v>*</v>
      </c>
      <c r="T341" s="145" t="str">
        <f>IF(SP_SUL!W344="","*",SP_SUL!W344)</f>
        <v>*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 hidden="1">
      <c r="A342" s="146" t="str">
        <f>IF(SP_SUL!Y345="","*",SP_SUL!Y345)</f>
        <v>*</v>
      </c>
      <c r="B342" s="146" t="str">
        <f>IF(SP_SUL!X345="","*",SP_SUL!X345)</f>
        <v>*</v>
      </c>
      <c r="C342" s="146" t="str">
        <f>IF(SP_SUL!Z345="","*",SP_SUL!Z345)</f>
        <v>*</v>
      </c>
      <c r="D342" s="139" t="str">
        <f>IF(SP_SUL!S345="","*",SP_SUL!S345)</f>
        <v>-</v>
      </c>
      <c r="E342" s="139" t="str">
        <f>IF(SP_SUL!T345="","*",SP_SUL!T345)</f>
        <v>-</v>
      </c>
      <c r="F342" s="145" t="str">
        <f>IF(SP_SUL!B345="","*",SP_SUL!B345)</f>
        <v>*</v>
      </c>
      <c r="G342" s="145" t="str">
        <f>IF(SP_SUL!D345="","*",SP_SUL!D345)</f>
        <v>*</v>
      </c>
      <c r="H342" s="145" t="str">
        <f>IF(SP_SUL!F345="","*",SP_SUL!F345)</f>
        <v>*</v>
      </c>
      <c r="I342" s="145" t="str">
        <f>IF(SP_SUL!H345="","*",SP_SUL!H345)</f>
        <v>*</v>
      </c>
      <c r="J342" s="145" t="str">
        <f>IF(SP_SUL!I345="","*",SP_SUL!I345)</f>
        <v>*</v>
      </c>
      <c r="K342" s="139" t="str">
        <f>IF(SP_SUL!M345="","*",SP_SUL!M345)</f>
        <v>-</v>
      </c>
      <c r="L342" s="139" t="str">
        <f>IF(SP_SUL!N345="","*",SP_SUL!N345)</f>
        <v>-</v>
      </c>
      <c r="M342" s="140" t="str">
        <f>IF(SP_SUL!J345="","*",SP_SUL!J345)</f>
        <v>*</v>
      </c>
      <c r="N342" s="144" t="str">
        <f>IF(SP_SUL!K345="","*",SP_SUL!K345)</f>
        <v>*</v>
      </c>
      <c r="O342" s="144" t="str">
        <f>IF(SP_SUL!L345="","*",SP_SUL!L345)</f>
        <v>*</v>
      </c>
      <c r="P342" s="143" t="str">
        <f>IF(SP_SUL!O345="","*",SP_SUL!O345)</f>
        <v>*</v>
      </c>
      <c r="Q342" s="143" t="str">
        <f>IF(SP_SUL!P345="","*",SP_SUL!P345)</f>
        <v>*</v>
      </c>
      <c r="R342" s="145" t="str">
        <f>IF(SP_SUL!Q345="","*",CONCATENATE(SP_SUL!Q345," ",SP_SUL!R345))</f>
        <v>*</v>
      </c>
      <c r="S342" s="145" t="str">
        <f>IF(SP_SUL!V345="","*",SP_SUL!V345)</f>
        <v>*</v>
      </c>
      <c r="T342" s="145" t="str">
        <f>IF(SP_SUL!W345="","*",SP_SUL!W345)</f>
        <v>*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*</v>
      </c>
      <c r="B343" s="146" t="str">
        <f>IF(SP_SUL!X346="","*",SP_SUL!X346)</f>
        <v>*</v>
      </c>
      <c r="C343" s="146" t="str">
        <f>IF(SP_SUL!Z346="","*",SP_SUL!Z346)</f>
        <v>*</v>
      </c>
      <c r="D343" s="139" t="str">
        <f>IF(SP_SUL!S346="","*",SP_SUL!S346)</f>
        <v>-</v>
      </c>
      <c r="E343" s="139" t="str">
        <f>IF(SP_SUL!T346="","*",SP_SUL!T346)</f>
        <v>-</v>
      </c>
      <c r="F343" s="145" t="str">
        <f>IF(SP_SUL!B346="","*",SP_SUL!B346)</f>
        <v>*</v>
      </c>
      <c r="G343" s="145" t="str">
        <f>IF(SP_SUL!D346="","*",SP_SUL!D346)</f>
        <v>*</v>
      </c>
      <c r="H343" s="145" t="str">
        <f>IF(SP_SUL!F346="","*",SP_SUL!F346)</f>
        <v>*</v>
      </c>
      <c r="I343" s="145" t="str">
        <f>IF(SP_SUL!H346="","*",SP_SUL!H346)</f>
        <v>*</v>
      </c>
      <c r="J343" s="145" t="str">
        <f>IF(SP_SUL!I346="","*",SP_SUL!I346)</f>
        <v>*</v>
      </c>
      <c r="K343" s="139" t="str">
        <f>IF(SP_SUL!M346="","*",SP_SUL!M346)</f>
        <v>-</v>
      </c>
      <c r="L343" s="139" t="str">
        <f>IF(SP_SUL!N346="","*",SP_SUL!N346)</f>
        <v>-</v>
      </c>
      <c r="M343" s="140" t="str">
        <f>IF(SP_SUL!J346="","*",SP_SUL!J346)</f>
        <v>*</v>
      </c>
      <c r="N343" s="144" t="str">
        <f>IF(SP_SUL!K346="","*",SP_SUL!K346)</f>
        <v>*</v>
      </c>
      <c r="O343" s="144" t="str">
        <f>IF(SP_SUL!L346="","*",SP_SUL!L346)</f>
        <v>*</v>
      </c>
      <c r="P343" s="143" t="str">
        <f>IF(SP_SUL!O346="","*",SP_SUL!O346)</f>
        <v>*</v>
      </c>
      <c r="Q343" s="143" t="str">
        <f>IF(SP_SUL!P346="","*",SP_SUL!P346)</f>
        <v>*</v>
      </c>
      <c r="R343" s="145" t="str">
        <f>IF(SP_SUL!Q346="","*",CONCATENATE(SP_SUL!Q346," ",SP_SUL!R346))</f>
        <v>*</v>
      </c>
      <c r="S343" s="145" t="str">
        <f>IF(SP_SUL!V346="","*",SP_SUL!V346)</f>
        <v>*</v>
      </c>
      <c r="T343" s="145" t="str">
        <f>IF(SP_SUL!W346="","*",SP_SUL!W346)</f>
        <v>*</v>
      </c>
      <c r="U343" s="137" t="str">
        <f ca="1">_xlfn.XLOOKUP(G343&amp;$U$2,BS_CONTROLE[CHAVE],BS_CONTROLE[Quantidade_11],"-")</f>
        <v>-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 hidden="1">
      <c r="A344" s="146" t="str">
        <f>IF(SP_SUL!Y347="","*",SP_SUL!Y347)</f>
        <v>*</v>
      </c>
      <c r="B344" s="146" t="str">
        <f>IF(SP_SUL!X347="","*",SP_SUL!X347)</f>
        <v>*</v>
      </c>
      <c r="C344" s="146" t="str">
        <f>IF(SP_SUL!Z347="","*",SP_SUL!Z347)</f>
        <v>*</v>
      </c>
      <c r="D344" s="139" t="str">
        <f>IF(SP_SUL!S347="","*",SP_SUL!S347)</f>
        <v>-</v>
      </c>
      <c r="E344" s="139" t="str">
        <f>IF(SP_SUL!T347="","*",SP_SUL!T347)</f>
        <v>-</v>
      </c>
      <c r="F344" s="145" t="str">
        <f>IF(SP_SUL!B347="","*",SP_SUL!B347)</f>
        <v>*</v>
      </c>
      <c r="G344" s="145" t="str">
        <f>IF(SP_SUL!D347="","*",SP_SUL!D347)</f>
        <v>*</v>
      </c>
      <c r="H344" s="145" t="str">
        <f>IF(SP_SUL!F347="","*",SP_SUL!F347)</f>
        <v>*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-</v>
      </c>
      <c r="L344" s="139" t="str">
        <f>IF(SP_SUL!N347="","*",SP_SUL!N347)</f>
        <v>-</v>
      </c>
      <c r="M344" s="140" t="str">
        <f>IF(SP_SUL!J347="","*",SP_SUL!J347)</f>
        <v>*</v>
      </c>
      <c r="N344" s="144" t="str">
        <f>IF(SP_SUL!K347="","*",SP_SUL!K347)</f>
        <v>*</v>
      </c>
      <c r="O344" s="144" t="str">
        <f>IF(SP_SUL!L347="","*",SP_SUL!L347)</f>
        <v>*</v>
      </c>
      <c r="P344" s="143" t="str">
        <f>IF(SP_SUL!O347="","*",SP_SUL!O347)</f>
        <v>*</v>
      </c>
      <c r="Q344" s="143" t="str">
        <f>IF(SP_SUL!P347="","*",SP_SUL!P347)</f>
        <v>*</v>
      </c>
      <c r="R344" s="145" t="str">
        <f>IF(SP_SUL!Q347="","*",CONCATENATE(SP_SUL!Q347," ",SP_SUL!R347))</f>
        <v>*</v>
      </c>
      <c r="S344" s="145" t="str">
        <f>IF(SP_SUL!V347="","*",SP_SUL!V347)</f>
        <v>*</v>
      </c>
      <c r="T344" s="145" t="str">
        <f>IF(SP_SUL!W347="","*",SP_SUL!W347)</f>
        <v>*</v>
      </c>
      <c r="U344" s="137" t="str">
        <f ca="1">_xlfn.XLOOKUP(G344&amp;$U$2,BS_CONTROLE[CHAVE],BS_CONTROLE[Quantidade_11],"-")</f>
        <v>-</v>
      </c>
      <c r="V344" s="137" t="str">
        <f ca="1">_xlfn.XLOOKUP(G344&amp;$V$2,BS_CONTROLE[CHAVE],BS_CONTROLE[Quantidade_11],"-")</f>
        <v>-</v>
      </c>
      <c r="W344" s="137" t="str">
        <f ca="1">_xlfn.XLOOKUP(G344&amp;$W$2,BS_CONTROLE[CHAVE],BS_CONTROLE[Quantidade_11],"-")</f>
        <v>-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*</v>
      </c>
      <c r="C346" s="146" t="str">
        <f>IF(SP_SUL!Z349="","*",SP_SUL!Z349)</f>
        <v>*</v>
      </c>
      <c r="D346" s="139" t="str">
        <f>IF(SP_SUL!S349="","*",SP_SUL!S349)</f>
        <v>-</v>
      </c>
      <c r="E346" s="139" t="str">
        <f>IF(SP_SUL!T349="","*",SP_SUL!T349)</f>
        <v>-</v>
      </c>
      <c r="F346" s="145" t="str">
        <f>IF(SP_SUL!B349="","*",SP_SUL!B349)</f>
        <v>*</v>
      </c>
      <c r="G346" s="145" t="str">
        <f>IF(SP_SUL!D349="","*",SP_SUL!D349)</f>
        <v>*</v>
      </c>
      <c r="H346" s="145" t="str">
        <f>IF(SP_SUL!F349="","*",SP_SUL!F349)</f>
        <v>*</v>
      </c>
      <c r="I346" s="145" t="str">
        <f>IF(SP_SUL!H349="","*",SP_SUL!H349)</f>
        <v>*</v>
      </c>
      <c r="J346" s="145" t="str">
        <f>IF(SP_SUL!I349="","*",SP_SUL!I349)</f>
        <v>*</v>
      </c>
      <c r="K346" s="139" t="str">
        <f>IF(SP_SUL!M349="","*",SP_SUL!M349)</f>
        <v>-</v>
      </c>
      <c r="L346" s="139" t="str">
        <f>IF(SP_SUL!N349="","*",SP_SUL!N349)</f>
        <v>-</v>
      </c>
      <c r="M346" s="140" t="str">
        <f>IF(SP_SUL!J349="","*",SP_SUL!J349)</f>
        <v>*</v>
      </c>
      <c r="N346" s="144" t="str">
        <f>IF(SP_SUL!K349="","*",SP_SUL!K349)</f>
        <v>*</v>
      </c>
      <c r="O346" s="144" t="str">
        <f>IF(SP_SUL!L349="","*",SP_SUL!L349)</f>
        <v>*</v>
      </c>
      <c r="P346" s="143" t="str">
        <f>IF(SP_SUL!O349="","*",SP_SUL!O349)</f>
        <v>*</v>
      </c>
      <c r="Q346" s="143" t="str">
        <f>IF(SP_SUL!P349="","*",SP_SUL!P349)</f>
        <v>*</v>
      </c>
      <c r="R346" s="145" t="str">
        <f>IF(SP_SUL!Q349="","*",CONCATENATE(SP_SUL!Q349," ",SP_SUL!R349))</f>
        <v>*</v>
      </c>
      <c r="S346" s="145" t="str">
        <f>IF(SP_SUL!V349="","*",SP_SUL!V349)</f>
        <v>*</v>
      </c>
      <c r="T346" s="145" t="str">
        <f>IF(SP_SUL!W349="","*",SP_SUL!W349)</f>
        <v>*</v>
      </c>
      <c r="U346" s="137" t="str">
        <f ca="1">_xlfn.XLOOKUP(G346&amp;$U$2,BS_CONTROLE[CHAVE],BS_CONTROLE[Quantidade_11],"-")</f>
        <v>-</v>
      </c>
      <c r="V346" s="137" t="str">
        <f ca="1">_xlfn.XLOOKUP(G346&amp;$V$2,BS_CONTROLE[CHAVE],BS_CONTROLE[Quantidade_11],"-")</f>
        <v>-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*</v>
      </c>
      <c r="B347" s="146" t="str">
        <f>IF(SP_SUL!X350="","*",SP_SUL!X350)</f>
        <v>*</v>
      </c>
      <c r="C347" s="146" t="str">
        <f>IF(SP_SUL!Z350="","*",SP_SUL!Z350)</f>
        <v>*</v>
      </c>
      <c r="D347" s="139" t="str">
        <f>IF(SP_SUL!S350="","*",SP_SUL!S350)</f>
        <v>-</v>
      </c>
      <c r="E347" s="139" t="str">
        <f>IF(SP_SUL!T350="","*",SP_SUL!T350)</f>
        <v>-</v>
      </c>
      <c r="F347" s="145" t="str">
        <f>IF(SP_SUL!B350="","*",SP_SUL!B350)</f>
        <v>*</v>
      </c>
      <c r="G347" s="145" t="str">
        <f>IF(SP_SUL!D350="","*",SP_SUL!D350)</f>
        <v>*</v>
      </c>
      <c r="H347" s="145" t="str">
        <f>IF(SP_SUL!F350="","*",SP_SUL!F350)</f>
        <v>*</v>
      </c>
      <c r="I347" s="145" t="str">
        <f>IF(SP_SUL!H350="","*",SP_SUL!H350)</f>
        <v>*</v>
      </c>
      <c r="J347" s="145" t="str">
        <f>IF(SP_SUL!I350="","*",SP_SUL!I350)</f>
        <v>*</v>
      </c>
      <c r="K347" s="139" t="str">
        <f>IF(SP_SUL!M350="","*",SP_SUL!M350)</f>
        <v>-</v>
      </c>
      <c r="L347" s="139" t="str">
        <f>IF(SP_SUL!N350="","*",SP_SUL!N350)</f>
        <v>-</v>
      </c>
      <c r="M347" s="140" t="str">
        <f>IF(SP_SUL!J350="","*",SP_SUL!J350)</f>
        <v>*</v>
      </c>
      <c r="N347" s="144" t="str">
        <f>IF(SP_SUL!K350="","*",SP_SUL!K350)</f>
        <v>*</v>
      </c>
      <c r="O347" s="144" t="str">
        <f>IF(SP_SUL!L350="","*",SP_SUL!L350)</f>
        <v>*</v>
      </c>
      <c r="P347" s="143" t="str">
        <f>IF(SP_SUL!O350="","*",SP_SUL!O350)</f>
        <v>*</v>
      </c>
      <c r="Q347" s="143" t="str">
        <f>IF(SP_SUL!P350="","*",SP_SUL!P350)</f>
        <v>*</v>
      </c>
      <c r="R347" s="145" t="str">
        <f>IF(SP_SUL!Q350="","*",CONCATENATE(SP_SUL!Q350," ",SP_SUL!R350))</f>
        <v>*</v>
      </c>
      <c r="S347" s="145" t="str">
        <f>IF(SP_SUL!V350="","*",SP_SUL!V350)</f>
        <v>*</v>
      </c>
      <c r="T347" s="145" t="str">
        <f>IF(SP_SUL!W350="","*",SP_SUL!W350)</f>
        <v>*</v>
      </c>
      <c r="U347" s="137" t="str">
        <f ca="1">_xlfn.XLOOKUP(G347&amp;$U$2,BS_CONTROLE[CHAVE],BS_CONTROLE[Quantidade_11],"-")</f>
        <v>-</v>
      </c>
      <c r="V347" s="137" t="str">
        <f ca="1">_xlfn.XLOOKUP(G347&amp;$V$2,BS_CONTROLE[CHAVE],BS_CONTROLE[Quantidade_11],"-")</f>
        <v>-</v>
      </c>
      <c r="W347" s="137" t="str">
        <f ca="1">_xlfn.XLOOKUP(G347&amp;$W$2,BS_CONTROLE[CHAVE],BS_CONTROLE[Quantidade_11],"-")</f>
        <v>-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*</v>
      </c>
      <c r="B349" s="146" t="str">
        <f>IF(SP_SUL!X352="","*",SP_SUL!X352)</f>
        <v>*</v>
      </c>
      <c r="C349" s="146" t="str">
        <f>IF(SP_SUL!Z352="","*",SP_SUL!Z352)</f>
        <v>*</v>
      </c>
      <c r="D349" s="139" t="str">
        <f>IF(SP_SUL!S352="","*",SP_SUL!S352)</f>
        <v>-</v>
      </c>
      <c r="E349" s="139" t="str">
        <f>IF(SP_SUL!T352="","*",SP_SUL!T352)</f>
        <v>-</v>
      </c>
      <c r="F349" s="145" t="str">
        <f>IF(SP_SUL!B352="","*",SP_SUL!B352)</f>
        <v>*</v>
      </c>
      <c r="G349" s="145" t="str">
        <f>IF(SP_SUL!D352="","*",SP_SUL!D352)</f>
        <v>*</v>
      </c>
      <c r="H349" s="145" t="str">
        <f>IF(SP_SUL!F352="","*",SP_SUL!F352)</f>
        <v>*</v>
      </c>
      <c r="I349" s="145" t="str">
        <f>IF(SP_SUL!H352="","*",SP_SUL!H352)</f>
        <v>*</v>
      </c>
      <c r="J349" s="145" t="str">
        <f>IF(SP_SUL!I352="","*",SP_SUL!I352)</f>
        <v>*</v>
      </c>
      <c r="K349" s="139" t="str">
        <f>IF(SP_SUL!M352="","*",SP_SUL!M352)</f>
        <v>-</v>
      </c>
      <c r="L349" s="139" t="str">
        <f>IF(SP_SUL!N352="","*",SP_SUL!N352)</f>
        <v>-</v>
      </c>
      <c r="M349" s="140" t="str">
        <f>IF(SP_SUL!J352="","*",SP_SUL!J352)</f>
        <v>*</v>
      </c>
      <c r="N349" s="144" t="str">
        <f>IF(SP_SUL!K352="","*",SP_SUL!K352)</f>
        <v>*</v>
      </c>
      <c r="O349" s="144" t="str">
        <f>IF(SP_SUL!L352="","*",SP_SUL!L352)</f>
        <v>*</v>
      </c>
      <c r="P349" s="143" t="str">
        <f>IF(SP_SUL!O352="","*",SP_SUL!O352)</f>
        <v>*</v>
      </c>
      <c r="Q349" s="143" t="str">
        <f>IF(SP_SUL!P352="","*",SP_SUL!P352)</f>
        <v>*</v>
      </c>
      <c r="R349" s="145" t="str">
        <f>IF(SP_SUL!Q352="","*",CONCATENATE(SP_SUL!Q352," ",SP_SUL!R352))</f>
        <v>*</v>
      </c>
      <c r="S349" s="145" t="str">
        <f>IF(SP_SUL!V352="","*",SP_SUL!V352)</f>
        <v>*</v>
      </c>
      <c r="T349" s="145" t="str">
        <f>IF(SP_SUL!W352="","*",SP_SUL!W352)</f>
        <v>*</v>
      </c>
      <c r="U349" s="137" t="str">
        <f ca="1">_xlfn.XLOOKUP(G349&amp;$U$2,BS_CONTROLE[CHAVE],BS_CONTROLE[Quantidade_11],"-")</f>
        <v>-</v>
      </c>
      <c r="V349" s="137" t="str">
        <f ca="1">_xlfn.XLOOKUP(G349&amp;$V$2,BS_CONTROLE[CHAVE],BS_CONTROLE[Quantidade_11],"-")</f>
        <v>-</v>
      </c>
      <c r="W349" s="137" t="str">
        <f ca="1">_xlfn.XLOOKUP(G349&amp;$W$2,BS_CONTROLE[CHAVE],BS_CONTROLE[Quantidade_11],"-")</f>
        <v>-</v>
      </c>
    </row>
    <row r="350" spans="1:23" hidden="1">
      <c r="A350" s="146" t="str">
        <f>IF(SP_SUL!Y353="","*",SP_SUL!Y353)</f>
        <v>*</v>
      </c>
      <c r="B350" s="146" t="str">
        <f>IF(SP_SUL!X353="","*",SP_SUL!X353)</f>
        <v>*</v>
      </c>
      <c r="C350" s="146" t="str">
        <f>IF(SP_SUL!Z353="","*",SP_SUL!Z353)</f>
        <v>*</v>
      </c>
      <c r="D350" s="139" t="str">
        <f>IF(SP_SUL!S353="","*",SP_SUL!S353)</f>
        <v>-</v>
      </c>
      <c r="E350" s="139" t="str">
        <f>IF(SP_SUL!T353="","*",SP_SUL!T353)</f>
        <v>-</v>
      </c>
      <c r="F350" s="145" t="str">
        <f>IF(SP_SUL!B353="","*",SP_SUL!B353)</f>
        <v>*</v>
      </c>
      <c r="G350" s="145" t="str">
        <f>IF(SP_SUL!D353="","*",SP_SUL!D353)</f>
        <v>*</v>
      </c>
      <c r="H350" s="145" t="str">
        <f>IF(SP_SUL!F353="","*",SP_SUL!F353)</f>
        <v>*</v>
      </c>
      <c r="I350" s="145" t="str">
        <f>IF(SP_SUL!H353="","*",SP_SUL!H353)</f>
        <v>*</v>
      </c>
      <c r="J350" s="145" t="str">
        <f>IF(SP_SUL!I353="","*",SP_SUL!I353)</f>
        <v>*</v>
      </c>
      <c r="K350" s="139" t="str">
        <f>IF(SP_SUL!M353="","*",SP_SUL!M353)</f>
        <v>-</v>
      </c>
      <c r="L350" s="139" t="str">
        <f>IF(SP_SUL!N353="","*",SP_SUL!N353)</f>
        <v>-</v>
      </c>
      <c r="M350" s="140" t="str">
        <f>IF(SP_SUL!J353="","*",SP_SUL!J353)</f>
        <v>*</v>
      </c>
      <c r="N350" s="144" t="str">
        <f>IF(SP_SUL!K353="","*",SP_SUL!K353)</f>
        <v>*</v>
      </c>
      <c r="O350" s="144" t="str">
        <f>IF(SP_SUL!L353="","*",SP_SUL!L353)</f>
        <v>*</v>
      </c>
      <c r="P350" s="143" t="str">
        <f>IF(SP_SUL!O353="","*",SP_SUL!O353)</f>
        <v>*</v>
      </c>
      <c r="Q350" s="143" t="str">
        <f>IF(SP_SUL!P353="","*",SP_SUL!P353)</f>
        <v>*</v>
      </c>
      <c r="R350" s="145" t="str">
        <f>IF(SP_SUL!Q353="","*",CONCATENATE(SP_SUL!Q353," ",SP_SUL!R353))</f>
        <v>*</v>
      </c>
      <c r="S350" s="145" t="str">
        <f>IF(SP_SUL!V353="","*",SP_SUL!V353)</f>
        <v>*</v>
      </c>
      <c r="T350" s="145" t="str">
        <f>IF(SP_SUL!W353="","*",SP_SUL!W353)</f>
        <v>*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 hidden="1">
      <c r="A351" s="146" t="str">
        <f>IF(SP_SUL!Y354="","*",SP_SUL!Y354)</f>
        <v>*</v>
      </c>
      <c r="B351" s="146" t="str">
        <f>IF(SP_SUL!X354="","*",SP_SUL!X354)</f>
        <v>*</v>
      </c>
      <c r="C351" s="146" t="str">
        <f>IF(SP_SUL!Z354="","*",SP_SUL!Z354)</f>
        <v>*</v>
      </c>
      <c r="D351" s="139" t="str">
        <f>IF(SP_SUL!S354="","*",SP_SUL!S354)</f>
        <v>-</v>
      </c>
      <c r="E351" s="139" t="str">
        <f>IF(SP_SUL!T354="","*",SP_SUL!T354)</f>
        <v>-</v>
      </c>
      <c r="F351" s="145" t="str">
        <f>IF(SP_SUL!B354="","*",SP_SUL!B354)</f>
        <v>*</v>
      </c>
      <c r="G351" s="145" t="str">
        <f>IF(SP_SUL!D354="","*",SP_SUL!D354)</f>
        <v>*</v>
      </c>
      <c r="H351" s="145" t="str">
        <f>IF(SP_SUL!F354="","*",SP_SUL!F354)</f>
        <v>*</v>
      </c>
      <c r="I351" s="145" t="str">
        <f>IF(SP_SUL!H354="","*",SP_SUL!H354)</f>
        <v>*</v>
      </c>
      <c r="J351" s="145" t="str">
        <f>IF(SP_SUL!I354="","*",SP_SUL!I354)</f>
        <v>*</v>
      </c>
      <c r="K351" s="139" t="str">
        <f>IF(SP_SUL!M354="","*",SP_SUL!M354)</f>
        <v>-</v>
      </c>
      <c r="L351" s="139" t="str">
        <f>IF(SP_SUL!N354="","*",SP_SUL!N354)</f>
        <v>-</v>
      </c>
      <c r="M351" s="140" t="str">
        <f>IF(SP_SUL!J354="","*",SP_SUL!J354)</f>
        <v>*</v>
      </c>
      <c r="N351" s="144" t="str">
        <f>IF(SP_SUL!K354="","*",SP_SUL!K354)</f>
        <v>*</v>
      </c>
      <c r="O351" s="144" t="str">
        <f>IF(SP_SUL!L354="","*",SP_SUL!L354)</f>
        <v>*</v>
      </c>
      <c r="P351" s="143" t="str">
        <f>IF(SP_SUL!O354="","*",SP_SUL!O354)</f>
        <v>*</v>
      </c>
      <c r="Q351" s="143" t="str">
        <f>IF(SP_SUL!P354="","*",SP_SUL!P354)</f>
        <v>*</v>
      </c>
      <c r="R351" s="145" t="str">
        <f>IF(SP_SUL!Q354="","*",CONCATENATE(SP_SUL!Q354," ",SP_SUL!R354))</f>
        <v>*</v>
      </c>
      <c r="S351" s="145" t="str">
        <f>IF(SP_SUL!V354="","*",SP_SUL!V354)</f>
        <v>*</v>
      </c>
      <c r="T351" s="145" t="str">
        <f>IF(SP_SUL!W354="","*",SP_SUL!W354)</f>
        <v>*</v>
      </c>
      <c r="U351" s="137" t="str">
        <f ca="1">_xlfn.XLOOKUP(G351&amp;$U$2,BS_CONTROLE[CHAVE],BS_CONTROLE[Quantidade_11],"-")</f>
        <v>-</v>
      </c>
      <c r="V351" s="137" t="str">
        <f ca="1">_xlfn.XLOOKUP(G351&amp;$V$2,BS_CONTROLE[CHAVE],BS_CONTROLE[Quantidade_11],"-")</f>
        <v>-</v>
      </c>
      <c r="W351" s="137" t="str">
        <f ca="1">_xlfn.XLOOKUP(G351&amp;$W$2,BS_CONTROLE[CHAVE],BS_CONTROLE[Quantidade_11],"-")</f>
        <v>-</v>
      </c>
    </row>
    <row r="352" spans="1:23" hidden="1">
      <c r="A352" s="146" t="str">
        <f>IF(SP_SUL!Y355="","*",SP_SUL!Y355)</f>
        <v>*</v>
      </c>
      <c r="B352" s="146" t="str">
        <f>IF(SP_SUL!X355="","*",SP_SUL!X355)</f>
        <v>*</v>
      </c>
      <c r="C352" s="146" t="str">
        <f>IF(SP_SUL!Z355="","*",SP_SUL!Z355)</f>
        <v>*</v>
      </c>
      <c r="D352" s="139" t="str">
        <f>IF(SP_SUL!S355="","*",SP_SUL!S355)</f>
        <v>-</v>
      </c>
      <c r="E352" s="139" t="str">
        <f>IF(SP_SUL!T355="","*",SP_SUL!T355)</f>
        <v>-</v>
      </c>
      <c r="F352" s="145" t="str">
        <f>IF(SP_SUL!B355="","*",SP_SUL!B355)</f>
        <v>*</v>
      </c>
      <c r="G352" s="145" t="str">
        <f>IF(SP_SUL!D355="","*",SP_SUL!D355)</f>
        <v>*</v>
      </c>
      <c r="H352" s="145" t="str">
        <f>IF(SP_SUL!F355="","*",SP_SUL!F355)</f>
        <v>*</v>
      </c>
      <c r="I352" s="145" t="str">
        <f>IF(SP_SUL!H355="","*",SP_SUL!H355)</f>
        <v>*</v>
      </c>
      <c r="J352" s="145" t="str">
        <f>IF(SP_SUL!I355="","*",SP_SUL!I355)</f>
        <v>*</v>
      </c>
      <c r="K352" s="139" t="str">
        <f>IF(SP_SUL!M355="","*",SP_SUL!M355)</f>
        <v>-</v>
      </c>
      <c r="L352" s="139" t="str">
        <f>IF(SP_SUL!N355="","*",SP_SUL!N355)</f>
        <v>-</v>
      </c>
      <c r="M352" s="140" t="str">
        <f>IF(SP_SUL!J355="","*",SP_SUL!J355)</f>
        <v>*</v>
      </c>
      <c r="N352" s="144" t="str">
        <f>IF(SP_SUL!K355="","*",SP_SUL!K355)</f>
        <v>*</v>
      </c>
      <c r="O352" s="144" t="str">
        <f>IF(SP_SUL!L355="","*",SP_SUL!L355)</f>
        <v>*</v>
      </c>
      <c r="P352" s="143" t="str">
        <f>IF(SP_SUL!O355="","*",SP_SUL!O355)</f>
        <v>*</v>
      </c>
      <c r="Q352" s="143" t="str">
        <f>IF(SP_SUL!P355="","*",SP_SUL!P355)</f>
        <v>*</v>
      </c>
      <c r="R352" s="145" t="str">
        <f>IF(SP_SUL!Q355="","*",CONCATENATE(SP_SUL!Q355," ",SP_SUL!R355))</f>
        <v>*</v>
      </c>
      <c r="S352" s="145" t="str">
        <f>IF(SP_SUL!V355="","*",SP_SUL!V355)</f>
        <v>*</v>
      </c>
      <c r="T352" s="145" t="str">
        <f>IF(SP_SUL!W355="","*",SP_SUL!W355)</f>
        <v>*</v>
      </c>
      <c r="U352" s="137" t="str">
        <f ca="1">_xlfn.XLOOKUP(G352&amp;$U$2,BS_CONTROLE[CHAVE],BS_CONTROLE[Quantidade_11],"-")</f>
        <v>-</v>
      </c>
      <c r="V352" s="137" t="str">
        <f ca="1">_xlfn.XLOOKUP(G352&amp;$V$2,BS_CONTROLE[CHAVE],BS_CONTROLE[Quantidade_11],"-")</f>
        <v>-</v>
      </c>
      <c r="W352" s="137" t="str">
        <f ca="1">_xlfn.XLOOKUP(G352&amp;$W$2,BS_CONTROLE[CHAVE],BS_CONTROLE[Quantidade_11],"-")</f>
        <v>-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*</v>
      </c>
      <c r="B354" s="146" t="str">
        <f>IF(SP_SUL!X357="","*",SP_SUL!X357)</f>
        <v>*</v>
      </c>
      <c r="C354" s="146" t="str">
        <f>IF(SP_SUL!Z357="","*",SP_SUL!Z357)</f>
        <v>*</v>
      </c>
      <c r="D354" s="139" t="str">
        <f>IF(SP_SUL!S357="","*",SP_SUL!S357)</f>
        <v>-</v>
      </c>
      <c r="E354" s="139" t="str">
        <f>IF(SP_SUL!T357="","*",SP_SUL!T357)</f>
        <v>-</v>
      </c>
      <c r="F354" s="145" t="str">
        <f>IF(SP_SUL!B357="","*",SP_SUL!B357)</f>
        <v>*</v>
      </c>
      <c r="G354" s="145" t="str">
        <f>IF(SP_SUL!D357="","*",SP_SUL!D357)</f>
        <v>*</v>
      </c>
      <c r="H354" s="145" t="str">
        <f>IF(SP_SUL!F357="","*",SP_SUL!F357)</f>
        <v>*</v>
      </c>
      <c r="I354" s="145" t="str">
        <f>IF(SP_SUL!H357="","*",SP_SUL!H357)</f>
        <v>*</v>
      </c>
      <c r="J354" s="145" t="str">
        <f>IF(SP_SUL!I357="","*",SP_SUL!I357)</f>
        <v>*</v>
      </c>
      <c r="K354" s="139" t="str">
        <f>IF(SP_SUL!M357="","*",SP_SUL!M357)</f>
        <v>-</v>
      </c>
      <c r="L354" s="139" t="str">
        <f>IF(SP_SUL!N357="","*",SP_SUL!N357)</f>
        <v>-</v>
      </c>
      <c r="M354" s="140" t="str">
        <f>IF(SP_SUL!J357="","*",SP_SUL!J357)</f>
        <v>*</v>
      </c>
      <c r="N354" s="144" t="str">
        <f>IF(SP_SUL!K357="","*",SP_SUL!K357)</f>
        <v>*</v>
      </c>
      <c r="O354" s="144" t="str">
        <f>IF(SP_SUL!L357="","*",SP_SUL!L357)</f>
        <v>*</v>
      </c>
      <c r="P354" s="143" t="str">
        <f>IF(SP_SUL!O357="","*",SP_SUL!O357)</f>
        <v>*</v>
      </c>
      <c r="Q354" s="143" t="str">
        <f>IF(SP_SUL!P357="","*",SP_SUL!P357)</f>
        <v>*</v>
      </c>
      <c r="R354" s="145" t="str">
        <f>IF(SP_SUL!Q357="","*",CONCATENATE(SP_SUL!Q357," ",SP_SUL!R357))</f>
        <v>*</v>
      </c>
      <c r="S354" s="145" t="str">
        <f>IF(SP_SUL!V357="","*",SP_SUL!V357)</f>
        <v>*</v>
      </c>
      <c r="T354" s="145" t="str">
        <f>IF(SP_SUL!W357="","*",SP_SUL!W357)</f>
        <v>*</v>
      </c>
      <c r="U354" s="137" t="str">
        <f ca="1">_xlfn.XLOOKUP(G354&amp;$U$2,BS_CONTROLE[CHAVE],BS_CONTROLE[Quantidade_11],"-")</f>
        <v>-</v>
      </c>
      <c r="V354" s="137" t="str">
        <f ca="1">_xlfn.XLOOKUP(G354&amp;$V$2,BS_CONTROLE[CHAVE],BS_CONTROLE[Quantidade_11],"-")</f>
        <v>-</v>
      </c>
      <c r="W354" s="137" t="str">
        <f ca="1">_xlfn.XLOOKUP(G354&amp;$W$2,BS_CONTROLE[CHAVE],BS_CONTROLE[Quantidade_11],"-")</f>
        <v>-</v>
      </c>
    </row>
    <row r="355" spans="1:23" hidden="1">
      <c r="A355" s="146" t="str">
        <f>IF(SP_SUL!Y358="","*",SP_SUL!Y358)</f>
        <v>*</v>
      </c>
      <c r="B355" s="146" t="str">
        <f>IF(SP_SUL!X358="","*",SP_SUL!X358)</f>
        <v>*</v>
      </c>
      <c r="C355" s="146" t="str">
        <f>IF(SP_SUL!Z358="","*",SP_SUL!Z358)</f>
        <v>*</v>
      </c>
      <c r="D355" s="139" t="str">
        <f>IF(SP_SUL!S358="","*",SP_SUL!S358)</f>
        <v>-</v>
      </c>
      <c r="E355" s="139" t="str">
        <f>IF(SP_SUL!T358="","*",SP_SUL!T358)</f>
        <v>-</v>
      </c>
      <c r="F355" s="145" t="str">
        <f>IF(SP_SUL!B358="","*",SP_SUL!B358)</f>
        <v>*</v>
      </c>
      <c r="G355" s="145" t="str">
        <f>IF(SP_SUL!D358="","*",SP_SUL!D358)</f>
        <v>*</v>
      </c>
      <c r="H355" s="145" t="str">
        <f>IF(SP_SUL!F358="","*",SP_SUL!F358)</f>
        <v>*</v>
      </c>
      <c r="I355" s="145" t="str">
        <f>IF(SP_SUL!H358="","*",SP_SUL!H358)</f>
        <v>*</v>
      </c>
      <c r="J355" s="145" t="str">
        <f>IF(SP_SUL!I358="","*",SP_SUL!I358)</f>
        <v>*</v>
      </c>
      <c r="K355" s="139" t="str">
        <f>IF(SP_SUL!M358="","*",SP_SUL!M358)</f>
        <v>-</v>
      </c>
      <c r="L355" s="139" t="str">
        <f>IF(SP_SUL!N358="","*",SP_SUL!N358)</f>
        <v>-</v>
      </c>
      <c r="M355" s="140" t="str">
        <f>IF(SP_SUL!J358="","*",SP_SUL!J358)</f>
        <v>*</v>
      </c>
      <c r="N355" s="144" t="str">
        <f>IF(SP_SUL!K358="","*",SP_SUL!K358)</f>
        <v>*</v>
      </c>
      <c r="O355" s="144" t="str">
        <f>IF(SP_SUL!L358="","*",SP_SUL!L358)</f>
        <v>*</v>
      </c>
      <c r="P355" s="143" t="str">
        <f>IF(SP_SUL!O358="","*",SP_SUL!O358)</f>
        <v>*</v>
      </c>
      <c r="Q355" s="143" t="str">
        <f>IF(SP_SUL!P358="","*",SP_SUL!P358)</f>
        <v>*</v>
      </c>
      <c r="R355" s="145" t="str">
        <f>IF(SP_SUL!Q358="","*",CONCATENATE(SP_SUL!Q358," ",SP_SUL!R358))</f>
        <v>*</v>
      </c>
      <c r="S355" s="145" t="str">
        <f>IF(SP_SUL!V358="","*",SP_SUL!V358)</f>
        <v>*</v>
      </c>
      <c r="T355" s="145" t="str">
        <f>IF(SP_SUL!W358="","*",SP_SUL!W358)</f>
        <v>*</v>
      </c>
      <c r="U355" s="137" t="str">
        <f ca="1">_xlfn.XLOOKUP(G355&amp;$U$2,BS_CONTROLE[CHAVE],BS_CONTROLE[Quantidade_11],"-")</f>
        <v>-</v>
      </c>
      <c r="V355" s="137" t="str">
        <f ca="1">_xlfn.XLOOKUP(G355&amp;$V$2,BS_CONTROLE[CHAVE],BS_CONTROLE[Quantidade_11],"-")</f>
        <v>-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>
        <f ca="1">_xlfn.XLOOKUP(G533&amp;$U$2,BS_CONTROLE[CHAVE],BS_CONTROLE[Quantidade_11],"-")</f>
        <v>2</v>
      </c>
      <c r="V533" s="137">
        <f ca="1">_xlfn.XLOOKUP(G533&amp;$V$2,BS_CONTROLE[CHAVE],BS_CONTROLE[Quantidade_11],"-")</f>
        <v>0</v>
      </c>
      <c r="W533" s="137">
        <f ca="1">_xlfn.XLOOKUP(G533&amp;$W$2,BS_CONTROLE[CHAVE],BS_CONTROLE[Quantidade_11],"-")</f>
        <v>2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>
        <f ca="1">_xlfn.XLOOKUP(G768&amp;$W$2,BS_CONTROLE[CHAVE],BS_CONTROLE[Quantidade_11],"-")</f>
        <v>435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9" t="s">
        <v>1352</v>
      </c>
      <c r="D5" s="230"/>
      <c r="E5" s="230"/>
      <c r="F5" s="230"/>
      <c r="G5" s="230"/>
      <c r="H5" s="230"/>
      <c r="I5" s="230"/>
      <c r="J5" s="231"/>
      <c r="K5" s="232" t="s">
        <v>1353</v>
      </c>
      <c r="L5" s="233"/>
      <c r="M5" s="233"/>
      <c r="N5" s="233"/>
      <c r="O5" s="234" t="s">
        <v>1354</v>
      </c>
      <c r="P5" s="235"/>
    </row>
    <row r="6" spans="1:16" s="74" customFormat="1" ht="15" customHeight="1">
      <c r="A6" s="66" t="s">
        <v>1350</v>
      </c>
      <c r="B6" s="75" t="s">
        <v>1349</v>
      </c>
      <c r="C6" s="76" t="s">
        <v>962</v>
      </c>
      <c r="D6" s="77" t="s">
        <v>963</v>
      </c>
      <c r="E6" s="76" t="s">
        <v>1355</v>
      </c>
      <c r="F6" s="76" t="s">
        <v>953</v>
      </c>
      <c r="G6" s="76" t="s">
        <v>957</v>
      </c>
      <c r="H6" s="115" t="s">
        <v>576</v>
      </c>
      <c r="I6" s="78" t="s">
        <v>958</v>
      </c>
      <c r="J6" s="78" t="s">
        <v>959</v>
      </c>
      <c r="K6" s="79" t="s">
        <v>953</v>
      </c>
      <c r="L6" s="79" t="s">
        <v>1356</v>
      </c>
      <c r="M6" s="80" t="s">
        <v>576</v>
      </c>
      <c r="N6" s="81" t="s">
        <v>957</v>
      </c>
      <c r="O6" s="158" t="s">
        <v>1000</v>
      </c>
      <c r="P6" s="133" t="s">
        <v>1357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0.125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0.125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0.125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ZQBZBV</v>
      </c>
      <c r="G179" s="83" t="str">
        <f>IF(SP_SUL!M179="","*",SP_SUL!M179)</f>
        <v>-</v>
      </c>
      <c r="H179" s="116">
        <f>IF(SP_SUL!K179="","*",SP_SUL!K179)</f>
        <v>52</v>
      </c>
      <c r="I179" s="113" t="str">
        <f>IF(SP_SUL!O179="","*",SP_SUL!O179)</f>
        <v>*</v>
      </c>
      <c r="J179" s="113" t="str">
        <f>IF(SP_SUL!P179="","*",SP_SUL!P179)</f>
        <v>*</v>
      </c>
      <c r="K179" s="83" t="str">
        <f>IF(SP_SUL!AK179="","*",SP_SUL!AK179)</f>
        <v>ZQBZBV</v>
      </c>
      <c r="L179" s="83" t="str">
        <f>IF(SP_SUL!AM179="","*",SP_SUL!AM179)</f>
        <v>-</v>
      </c>
      <c r="M179" s="83">
        <f>IF(SP_SUL!AP179="","*",SP_SUL!AP179)</f>
        <v>52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 t="str">
        <f>IF(SP_SUL!BH180="","*",SP_SUL!BH180)</f>
        <v>*</v>
      </c>
      <c r="P180" s="147" t="str">
        <f>IF($A$2=1,IF(SP_SUL!BJ180="","*",SP_SUL!BJ180),IF(SP_SUL!BK180="","*",SP_SUL!BK180))</f>
        <v>*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 t="str">
        <f>IF(SP_SUL!BH181="","*",SP_SUL!BH181)</f>
        <v>*</v>
      </c>
      <c r="P181" s="147" t="str">
        <f>IF($A$2=1,IF(SP_SUL!BJ181="","*",SP_SUL!BJ181),IF(SP_SUL!BK181="","*",SP_SUL!BK181))</f>
        <v>*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 t="str">
        <f>IF(SP_SUL!BH182="","*",SP_SUL!BH182)</f>
        <v>*</v>
      </c>
      <c r="P182" s="147" t="str">
        <f>IF($A$2=1,IF(SP_SUL!BJ182="","*",SP_SUL!BJ182),IF(SP_SUL!BK182="","*",SP_SUL!BK182))</f>
        <v>*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 t="str">
        <f>IF(SP_SUL!BH184="","*",SP_SUL!BH184)</f>
        <v>*</v>
      </c>
      <c r="P184" s="147" t="str">
        <f>IF($A$2=1,IF(SP_SUL!BJ184="","*",SP_SUL!BJ184),IF(SP_SUL!BK184="","*",SP_SUL!BK184))</f>
        <v>*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 t="str">
        <f>IF(SP_SUL!BH185="","*",SP_SUL!BH185)</f>
        <v>*</v>
      </c>
      <c r="P185" s="147" t="str">
        <f>IF($A$2=1,IF(SP_SUL!BJ185="","*",SP_SUL!BJ185),IF(SP_SUL!BK185="","*",SP_SUL!BK185))</f>
        <v>*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 t="str">
        <f>IF(SP_SUL!BH187="","*",SP_SUL!BH187)</f>
        <v>*</v>
      </c>
      <c r="P187" s="147" t="str">
        <f>IF($A$2=1,IF(SP_SUL!BJ187="","*",SP_SUL!BJ187),IF(SP_SUL!BK187="","*",SP_SUL!BK187))</f>
        <v>*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 t="str">
        <f>IF(SP_SUL!BH190="","*",SP_SUL!BH190)</f>
        <v>*</v>
      </c>
      <c r="P190" s="147" t="str">
        <f>IF($A$2=1,IF(SP_SUL!BJ190="","*",SP_SUL!BJ190),IF(SP_SUL!BK190="","*",SP_SUL!BK190))</f>
        <v>*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 t="str">
        <f>IF(SP_SUL!BH193="","*",SP_SUL!BH193)</f>
        <v>*</v>
      </c>
      <c r="P193" s="147" t="str">
        <f>IF($A$2=1,IF(SP_SUL!BJ193="","*",SP_SUL!BJ193),IF(SP_SUL!BK193="","*",SP_SUL!BK193))</f>
        <v>*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 t="str">
        <f>IF(SP_SUL!BH194="","*",SP_SUL!BH194)</f>
        <v>*</v>
      </c>
      <c r="P194" s="147" t="str">
        <f>IF($A$2=1,IF(SP_SUL!BJ194="","*",SP_SUL!BJ194),IF(SP_SUL!BK194="","*",SP_SUL!BK194))</f>
        <v>*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 t="str">
        <f>IF(SP_SUL!BH195="","*",SP_SUL!BH195)</f>
        <v>*</v>
      </c>
      <c r="P195" s="147" t="str">
        <f>IF($A$2=1,IF(SP_SUL!BJ195="","*",SP_SUL!BJ195),IF(SP_SUL!BK195="","*",SP_SUL!BK195))</f>
        <v>*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 t="str">
        <f>IF(SP_SUL!BH196="","*",SP_SUL!BH196)</f>
        <v>*</v>
      </c>
      <c r="P196" s="147" t="str">
        <f>IF($A$2=1,IF(SP_SUL!BJ196="","*",SP_SUL!BJ196),IF(SP_SUL!BK196="","*",SP_SUL!BK196))</f>
        <v>*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 t="str">
        <f>IF(SP_SUL!BH197="","*",SP_SUL!BH197)</f>
        <v>*</v>
      </c>
      <c r="P197" s="147" t="str">
        <f>IF($A$2=1,IF(SP_SUL!BJ197="","*",SP_SUL!BJ197),IF(SP_SUL!BK197="","*",SP_SUL!BK197))</f>
        <v>*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 t="str">
        <f>IF(SP_SUL!BH201="","*",SP_SUL!BH201)</f>
        <v>*</v>
      </c>
      <c r="P201" s="147" t="str">
        <f>IF($A$2=1,IF(SP_SUL!BJ201="","*",SP_SUL!BJ201),IF(SP_SUL!BK201="","*",SP_SUL!BK201))</f>
        <v>*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 t="str">
        <f>IF(SP_SUL!BH202="","*",SP_SUL!BH202)</f>
        <v>*</v>
      </c>
      <c r="P202" s="147" t="str">
        <f>IF($A$2=1,IF(SP_SUL!BJ202="","*",SP_SUL!BJ202),IF(SP_SUL!BK202="","*",SP_SUL!BK202))</f>
        <v>*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 t="str">
        <f>IF(SP_SUL!BH203="","*",SP_SUL!BH203)</f>
        <v>*</v>
      </c>
      <c r="P203" s="147" t="str">
        <f>IF($A$2=1,IF(SP_SUL!BJ203="","*",SP_SUL!BJ203),IF(SP_SUL!BK203="","*",SP_SUL!BK203))</f>
        <v>*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 t="str">
        <f>IF(SP_SUL!BH206="","*",SP_SUL!BH206)</f>
        <v>*</v>
      </c>
      <c r="P206" s="147" t="str">
        <f>IF($A$2=1,IF(SP_SUL!BJ206="","*",SP_SUL!BJ206),IF(SP_SUL!BK206="","*",SP_SUL!BK206))</f>
        <v>*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 t="str">
        <f>IF(SP_SUL!BH209="","*",SP_SUL!BH209)</f>
        <v>*</v>
      </c>
      <c r="P209" s="147" t="str">
        <f>IF($A$2=1,IF(SP_SUL!BJ209="","*",SP_SUL!BJ209),IF(SP_SUL!BK209="","*",SP_SUL!BK209))</f>
        <v>*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 t="str">
        <f>IF(SP_SUL!BH210="","*",SP_SUL!BH210)</f>
        <v>*</v>
      </c>
      <c r="P210" s="147" t="str">
        <f>IF($A$2=1,IF(SP_SUL!BJ210="","*",SP_SUL!BJ210),IF(SP_SUL!BK210="","*",SP_SUL!BK210))</f>
        <v>*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 t="str">
        <f>IF(SP_SUL!BH211="","*",SP_SUL!BH211)</f>
        <v>*</v>
      </c>
      <c r="P211" s="147" t="str">
        <f>IF($A$2=1,IF(SP_SUL!BJ211="","*",SP_SUL!BJ211),IF(SP_SUL!BK211="","*",SP_SUL!BK211))</f>
        <v>*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 t="str">
        <f>IF(SP_SUL!BH213="","*",SP_SUL!BH213)</f>
        <v>*</v>
      </c>
      <c r="P213" s="147" t="str">
        <f>IF($A$2=1,IF(SP_SUL!BJ213="","*",SP_SUL!BJ213),IF(SP_SUL!BK213="","*",SP_SUL!BK213))</f>
        <v>*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 t="str">
        <f>IF(SP_SUL!BH214="","*",SP_SUL!BH214)</f>
        <v>*</v>
      </c>
      <c r="P214" s="147" t="str">
        <f>IF($A$2=1,IF(SP_SUL!BJ214="","*",SP_SUL!BJ214),IF(SP_SUL!BK214="","*",SP_SUL!BK214))</f>
        <v>*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 t="str">
        <f>IF(SP_SUL!BH217="","*",SP_SUL!BH217)</f>
        <v>*</v>
      </c>
      <c r="P217" s="147" t="str">
        <f>IF($A$2=1,IF(SP_SUL!BJ217="","*",SP_SUL!BJ217),IF(SP_SUL!BK217="","*",SP_SUL!BK217))</f>
        <v>*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 t="str">
        <f>IF(SP_SUL!BH218="","*",SP_SUL!BH218)</f>
        <v>*</v>
      </c>
      <c r="P218" s="147" t="str">
        <f>IF($A$2=1,IF(SP_SUL!BJ218="","*",SP_SUL!BJ218),IF(SP_SUL!BK218="","*",SP_SUL!BK218))</f>
        <v>*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 t="str">
        <f>IF(SP_SUL!BH219="","*",SP_SUL!BH219)</f>
        <v>*</v>
      </c>
      <c r="P219" s="147" t="str">
        <f>IF($A$2=1,IF(SP_SUL!BJ219="","*",SP_SUL!BJ219),IF(SP_SUL!BK219="","*",SP_SUL!BK219))</f>
        <v>*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 t="str">
        <f>IF(SP_SUL!BH220="","*",SP_SUL!BH220)</f>
        <v>*</v>
      </c>
      <c r="P220" s="147" t="str">
        <f>IF($A$2=1,IF(SP_SUL!BJ220="","*",SP_SUL!BJ220),IF(SP_SUL!BK220="","*",SP_SUL!BK220))</f>
        <v>*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 t="str">
        <f>IF(SP_SUL!B223="","*",SP_SUL!B223)</f>
        <v>*</v>
      </c>
      <c r="B223" s="83" t="str">
        <f>IF(SP_SUL!X223="","*",SP_SUL!X223)</f>
        <v>*</v>
      </c>
      <c r="C223" s="83" t="str">
        <f>IF(SP_SUL!S223="","*",SP_SUL!S223)</f>
        <v>-</v>
      </c>
      <c r="D223" s="83" t="str">
        <f>IF(SP_SUL!T223="","*",SP_SUL!T223)</f>
        <v>-</v>
      </c>
      <c r="E223" s="83" t="str">
        <f>IF(SP_SUL!D223="","*",SP_SUL!D223)</f>
        <v>*</v>
      </c>
      <c r="F223" s="83" t="str">
        <f>IF(SP_SUL!H223="","*",SP_SUL!H223)</f>
        <v>*</v>
      </c>
      <c r="G223" s="83" t="str">
        <f>IF(SP_SUL!M223="","*",SP_SUL!M223)</f>
        <v>-</v>
      </c>
      <c r="H223" s="116" t="str">
        <f>IF(SP_SUL!K223="","*",SP_SUL!K223)</f>
        <v>*</v>
      </c>
      <c r="I223" s="113" t="str">
        <f>IF(SP_SUL!O223="","*",SP_SUL!O223)</f>
        <v>*</v>
      </c>
      <c r="J223" s="113" t="str">
        <f>IF(SP_SUL!P223="","*",SP_SUL!P223)</f>
        <v>*</v>
      </c>
      <c r="K223" s="83">
        <f>IF(SP_SUL!AK223="","*",SP_SUL!AK223)</f>
        <v>0</v>
      </c>
      <c r="L223" s="83" t="str">
        <f>IF(SP_SUL!AM223="","*",SP_SUL!AM223)</f>
        <v>-</v>
      </c>
      <c r="M223" s="83">
        <f>IF(SP_SUL!AP223="","*",SP_SUL!AP223)</f>
        <v>0</v>
      </c>
      <c r="N223" s="83" t="str">
        <f>IF(SP_SUL!AM223="","*",SP_SUL!AM223)</f>
        <v>-</v>
      </c>
      <c r="O223" s="110" t="str">
        <f>IF(SP_SUL!BH223="","*",SP_SUL!BH223)</f>
        <v>*</v>
      </c>
      <c r="P223" s="147" t="str">
        <f>IF($A$2=1,IF(SP_SUL!BJ223="","*",SP_SUL!BJ223),IF(SP_SUL!BK223="","*",SP_SUL!BK223))</f>
        <v>*</v>
      </c>
    </row>
    <row r="224" spans="1:16">
      <c r="A224" s="82" t="str">
        <f>IF(SP_SUL!B224="","*",SP_SUL!B224)</f>
        <v>*</v>
      </c>
      <c r="B224" s="83" t="str">
        <f>IF(SP_SUL!X224="","*",SP_SUL!X224)</f>
        <v>*</v>
      </c>
      <c r="C224" s="83" t="str">
        <f>IF(SP_SUL!S224="","*",SP_SUL!S224)</f>
        <v>-</v>
      </c>
      <c r="D224" s="83" t="str">
        <f>IF(SP_SUL!T224="","*",SP_SUL!T224)</f>
        <v>-</v>
      </c>
      <c r="E224" s="83" t="str">
        <f>IF(SP_SUL!D224="","*",SP_SUL!D224)</f>
        <v>*</v>
      </c>
      <c r="F224" s="83" t="str">
        <f>IF(SP_SUL!H224="","*",SP_SUL!H224)</f>
        <v>*</v>
      </c>
      <c r="G224" s="83" t="str">
        <f>IF(SP_SUL!M224="","*",SP_SUL!M224)</f>
        <v>-</v>
      </c>
      <c r="H224" s="116" t="str">
        <f>IF(SP_SUL!K224="","*",SP_SUL!K224)</f>
        <v>*</v>
      </c>
      <c r="I224" s="113" t="str">
        <f>IF(SP_SUL!O224="","*",SP_SUL!O224)</f>
        <v>*</v>
      </c>
      <c r="J224" s="113" t="str">
        <f>IF(SP_SUL!P224="","*",SP_SUL!P224)</f>
        <v>*</v>
      </c>
      <c r="K224" s="83">
        <f>IF(SP_SUL!AK224="","*",SP_SUL!AK224)</f>
        <v>0</v>
      </c>
      <c r="L224" s="83" t="str">
        <f>IF(SP_SUL!AM224="","*",SP_SUL!AM224)</f>
        <v>-</v>
      </c>
      <c r="M224" s="83">
        <f>IF(SP_SUL!AP224="","*",SP_SUL!AP224)</f>
        <v>0</v>
      </c>
      <c r="N224" s="83" t="str">
        <f>IF(SP_SUL!AM224="","*",SP_SUL!AM224)</f>
        <v>-</v>
      </c>
      <c r="O224" s="110" t="str">
        <f>IF(SP_SUL!BH224="","*",SP_SUL!BH224)</f>
        <v>*</v>
      </c>
      <c r="P224" s="147" t="str">
        <f>IF($A$2=1,IF(SP_SUL!BJ224="","*",SP_SUL!BJ224),IF(SP_SUL!BK224="","*",SP_SUL!BK224))</f>
        <v>*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 t="str">
        <f>IF(SP_SUL!B226="","*",SP_SUL!B226)</f>
        <v>*</v>
      </c>
      <c r="B226" s="83" t="str">
        <f>IF(SP_SUL!X226="","*",SP_SUL!X226)</f>
        <v>*</v>
      </c>
      <c r="C226" s="83" t="str">
        <f>IF(SP_SUL!S226="","*",SP_SUL!S226)</f>
        <v>-</v>
      </c>
      <c r="D226" s="83" t="str">
        <f>IF(SP_SUL!T226="","*",SP_SUL!T226)</f>
        <v>-</v>
      </c>
      <c r="E226" s="83" t="str">
        <f>IF(SP_SUL!D226="","*",SP_SUL!D226)</f>
        <v>*</v>
      </c>
      <c r="F226" s="83" t="str">
        <f>IF(SP_SUL!H226="","*",SP_SUL!H226)</f>
        <v>*</v>
      </c>
      <c r="G226" s="83" t="str">
        <f>IF(SP_SUL!M226="","*",SP_SUL!M226)</f>
        <v>-</v>
      </c>
      <c r="H226" s="116" t="str">
        <f>IF(SP_SUL!K226="","*",SP_SUL!K226)</f>
        <v>*</v>
      </c>
      <c r="I226" s="113" t="str">
        <f>IF(SP_SUL!O226="","*",SP_SUL!O226)</f>
        <v>*</v>
      </c>
      <c r="J226" s="113" t="str">
        <f>IF(SP_SUL!P226="","*",SP_SUL!P226)</f>
        <v>*</v>
      </c>
      <c r="K226" s="83">
        <f>IF(SP_SUL!AK226="","*",SP_SUL!AK226)</f>
        <v>0</v>
      </c>
      <c r="L226" s="83" t="str">
        <f>IF(SP_SUL!AM226="","*",SP_SUL!AM226)</f>
        <v>-</v>
      </c>
      <c r="M226" s="83">
        <f>IF(SP_SUL!AP226="","*",SP_SUL!AP226)</f>
        <v>0</v>
      </c>
      <c r="N226" s="83" t="str">
        <f>IF(SP_SUL!AM226="","*",SP_SUL!AM226)</f>
        <v>-</v>
      </c>
      <c r="O226" s="110" t="str">
        <f>IF(SP_SUL!BH226="","*",SP_SUL!BH226)</f>
        <v>*</v>
      </c>
      <c r="P226" s="147" t="str">
        <f>IF($A$2=1,IF(SP_SUL!BJ226="","*",SP_SUL!BJ226),IF(SP_SUL!BK226="","*",SP_SUL!BK226))</f>
        <v>*</v>
      </c>
    </row>
    <row r="227" spans="1:16">
      <c r="A227" s="82" t="str">
        <f>IF(SP_SUL!B227="","*",SP_SUL!B227)</f>
        <v>*</v>
      </c>
      <c r="B227" s="83" t="str">
        <f>IF(SP_SUL!X227="","*",SP_SUL!X227)</f>
        <v>*</v>
      </c>
      <c r="C227" s="83" t="str">
        <f>IF(SP_SUL!S227="","*",SP_SUL!S227)</f>
        <v>-</v>
      </c>
      <c r="D227" s="83" t="str">
        <f>IF(SP_SUL!T227="","*",SP_SUL!T227)</f>
        <v>-</v>
      </c>
      <c r="E227" s="83" t="str">
        <f>IF(SP_SUL!D227="","*",SP_SUL!D227)</f>
        <v>*</v>
      </c>
      <c r="F227" s="83" t="str">
        <f>IF(SP_SUL!H227="","*",SP_SUL!H227)</f>
        <v>*</v>
      </c>
      <c r="G227" s="83" t="str">
        <f>IF(SP_SUL!M227="","*",SP_SUL!M227)</f>
        <v>-</v>
      </c>
      <c r="H227" s="116" t="str">
        <f>IF(SP_SUL!K227="","*",SP_SUL!K227)</f>
        <v>*</v>
      </c>
      <c r="I227" s="113" t="str">
        <f>IF(SP_SUL!O227="","*",SP_SUL!O227)</f>
        <v>*</v>
      </c>
      <c r="J227" s="113" t="str">
        <f>IF(SP_SUL!P227="","*",SP_SUL!P227)</f>
        <v>*</v>
      </c>
      <c r="K227" s="83">
        <f>IF(SP_SUL!AK227="","*",SP_SUL!AK227)</f>
        <v>0</v>
      </c>
      <c r="L227" s="83" t="str">
        <f>IF(SP_SUL!AM227="","*",SP_SUL!AM227)</f>
        <v>-</v>
      </c>
      <c r="M227" s="83">
        <f>IF(SP_SUL!AP227="","*",SP_SUL!AP227)</f>
        <v>0</v>
      </c>
      <c r="N227" s="83" t="str">
        <f>IF(SP_SUL!AM227="","*",SP_SUL!AM227)</f>
        <v>-</v>
      </c>
      <c r="O227" s="110" t="str">
        <f>IF(SP_SUL!BH227="","*",SP_SUL!BH227)</f>
        <v>*</v>
      </c>
      <c r="P227" s="147" t="str">
        <f>IF($A$2=1,IF(SP_SUL!BJ227="","*",SP_SUL!BJ227),IF(SP_SUL!BK227="","*",SP_SUL!BK227))</f>
        <v>*</v>
      </c>
    </row>
    <row r="228" spans="1:16">
      <c r="A228" s="82" t="str">
        <f>IF(SP_SUL!B228="","*",SP_SUL!B228)</f>
        <v>*</v>
      </c>
      <c r="B228" s="83" t="str">
        <f>IF(SP_SUL!X228="","*",SP_SUL!X228)</f>
        <v>*</v>
      </c>
      <c r="C228" s="83" t="str">
        <f>IF(SP_SUL!S228="","*",SP_SUL!S228)</f>
        <v>-</v>
      </c>
      <c r="D228" s="83" t="str">
        <f>IF(SP_SUL!T228="","*",SP_SUL!T228)</f>
        <v>-</v>
      </c>
      <c r="E228" s="83" t="str">
        <f>IF(SP_SUL!D228="","*",SP_SUL!D228)</f>
        <v>*</v>
      </c>
      <c r="F228" s="83" t="str">
        <f>IF(SP_SUL!H228="","*",SP_SUL!H228)</f>
        <v>*</v>
      </c>
      <c r="G228" s="83" t="str">
        <f>IF(SP_SUL!M228="","*",SP_SUL!M228)</f>
        <v>-</v>
      </c>
      <c r="H228" s="116" t="str">
        <f>IF(SP_SUL!K228="","*",SP_SUL!K228)</f>
        <v>*</v>
      </c>
      <c r="I228" s="113" t="str">
        <f>IF(SP_SUL!O228="","*",SP_SUL!O228)</f>
        <v>*</v>
      </c>
      <c r="J228" s="113" t="str">
        <f>IF(SP_SUL!P228="","*",SP_SUL!P228)</f>
        <v>*</v>
      </c>
      <c r="K228" s="83">
        <f>IF(SP_SUL!AK228="","*",SP_SUL!AK228)</f>
        <v>0</v>
      </c>
      <c r="L228" s="83" t="str">
        <f>IF(SP_SUL!AM228="","*",SP_SUL!AM228)</f>
        <v>-</v>
      </c>
      <c r="M228" s="83">
        <f>IF(SP_SUL!AP228="","*",SP_SUL!AP228)</f>
        <v>0</v>
      </c>
      <c r="N228" s="83" t="str">
        <f>IF(SP_SUL!AM228="","*",SP_SUL!AM228)</f>
        <v>-</v>
      </c>
      <c r="O228" s="110" t="str">
        <f>IF(SP_SUL!BH228="","*",SP_SUL!BH228)</f>
        <v>*</v>
      </c>
      <c r="P228" s="147" t="str">
        <f>IF($A$2=1,IF(SP_SUL!BJ228="","*",SP_SUL!BJ228),IF(SP_SUL!BK228="","*",SP_SUL!BK228))</f>
        <v>*</v>
      </c>
    </row>
    <row r="229" spans="1:16">
      <c r="A229" s="82" t="str">
        <f>IF(SP_SUL!B229="","*",SP_SUL!B229)</f>
        <v>*</v>
      </c>
      <c r="B229" s="83" t="str">
        <f>IF(SP_SUL!X229="","*",SP_SUL!X229)</f>
        <v>*</v>
      </c>
      <c r="C229" s="83" t="str">
        <f>IF(SP_SUL!S229="","*",SP_SUL!S229)</f>
        <v>-</v>
      </c>
      <c r="D229" s="83" t="str">
        <f>IF(SP_SUL!T229="","*",SP_SUL!T229)</f>
        <v>-</v>
      </c>
      <c r="E229" s="83" t="str">
        <f>IF(SP_SUL!D229="","*",SP_SUL!D229)</f>
        <v>*</v>
      </c>
      <c r="F229" s="83" t="str">
        <f>IF(SP_SUL!H229="","*",SP_SUL!H229)</f>
        <v>*</v>
      </c>
      <c r="G229" s="83" t="str">
        <f>IF(SP_SUL!M229="","*",SP_SUL!M229)</f>
        <v>-</v>
      </c>
      <c r="H229" s="116" t="str">
        <f>IF(SP_SUL!K229="","*",SP_SUL!K229)</f>
        <v>*</v>
      </c>
      <c r="I229" s="113" t="str">
        <f>IF(SP_SUL!O229="","*",SP_SUL!O229)</f>
        <v>*</v>
      </c>
      <c r="J229" s="113" t="str">
        <f>IF(SP_SUL!P229="","*",SP_SUL!P229)</f>
        <v>*</v>
      </c>
      <c r="K229" s="83">
        <f>IF(SP_SUL!AK229="","*",SP_SUL!AK229)</f>
        <v>0</v>
      </c>
      <c r="L229" s="83" t="str">
        <f>IF(SP_SUL!AM229="","*",SP_SUL!AM229)</f>
        <v>-</v>
      </c>
      <c r="M229" s="83">
        <f>IF(SP_SUL!AP229="","*",SP_SUL!AP229)</f>
        <v>0</v>
      </c>
      <c r="N229" s="83" t="str">
        <f>IF(SP_SUL!AM229="","*",SP_SUL!AM229)</f>
        <v>-</v>
      </c>
      <c r="O229" s="110" t="str">
        <f>IF(SP_SUL!BH229="","*",SP_SUL!BH229)</f>
        <v>*</v>
      </c>
      <c r="P229" s="147" t="str">
        <f>IF($A$2=1,IF(SP_SUL!BJ229="","*",SP_SUL!BJ229),IF(SP_SUL!BK229="","*",SP_SUL!BK229))</f>
        <v>*</v>
      </c>
    </row>
    <row r="230" spans="1:16">
      <c r="A230" s="82" t="str">
        <f>IF(SP_SUL!B230="","*",SP_SUL!B230)</f>
        <v>*</v>
      </c>
      <c r="B230" s="83" t="str">
        <f>IF(SP_SUL!X230="","*",SP_SUL!X230)</f>
        <v>*</v>
      </c>
      <c r="C230" s="83" t="str">
        <f>IF(SP_SUL!S230="","*",SP_SUL!S230)</f>
        <v>-</v>
      </c>
      <c r="D230" s="83" t="str">
        <f>IF(SP_SUL!T230="","*",SP_SUL!T230)</f>
        <v>-</v>
      </c>
      <c r="E230" s="83" t="str">
        <f>IF(SP_SUL!D230="","*",SP_SUL!D230)</f>
        <v>*</v>
      </c>
      <c r="F230" s="83" t="str">
        <f>IF(SP_SUL!H230="","*",SP_SUL!H230)</f>
        <v>*</v>
      </c>
      <c r="G230" s="83" t="str">
        <f>IF(SP_SUL!M230="","*",SP_SUL!M230)</f>
        <v>-</v>
      </c>
      <c r="H230" s="116" t="str">
        <f>IF(SP_SUL!K230="","*",SP_SUL!K230)</f>
        <v>*</v>
      </c>
      <c r="I230" s="113" t="str">
        <f>IF(SP_SUL!O230="","*",SP_SUL!O230)</f>
        <v>*</v>
      </c>
      <c r="J230" s="113" t="str">
        <f>IF(SP_SUL!P230="","*",SP_SUL!P230)</f>
        <v>*</v>
      </c>
      <c r="K230" s="83">
        <f>IF(SP_SUL!AK230="","*",SP_SUL!AK230)</f>
        <v>0</v>
      </c>
      <c r="L230" s="83" t="str">
        <f>IF(SP_SUL!AM230="","*",SP_SUL!AM230)</f>
        <v>-</v>
      </c>
      <c r="M230" s="83">
        <f>IF(SP_SUL!AP230="","*",SP_SUL!AP230)</f>
        <v>0</v>
      </c>
      <c r="N230" s="83" t="str">
        <f>IF(SP_SUL!AM230="","*",SP_SUL!AM230)</f>
        <v>-</v>
      </c>
      <c r="O230" s="110" t="str">
        <f>IF(SP_SUL!BH230="","*",SP_SUL!BH230)</f>
        <v>*</v>
      </c>
      <c r="P230" s="147" t="str">
        <f>IF($A$2=1,IF(SP_SUL!BJ230="","*",SP_SUL!BJ230),IF(SP_SUL!BK230="","*",SP_SUL!BK230))</f>
        <v>*</v>
      </c>
    </row>
    <row r="231" spans="1:16">
      <c r="A231" s="82" t="str">
        <f>IF(SP_SUL!B231="","*",SP_SUL!B231)</f>
        <v>*</v>
      </c>
      <c r="B231" s="83" t="str">
        <f>IF(SP_SUL!X231="","*",SP_SUL!X231)</f>
        <v>*</v>
      </c>
      <c r="C231" s="83" t="str">
        <f>IF(SP_SUL!S231="","*",SP_SUL!S231)</f>
        <v>-</v>
      </c>
      <c r="D231" s="83" t="str">
        <f>IF(SP_SUL!T231="","*",SP_SUL!T231)</f>
        <v>-</v>
      </c>
      <c r="E231" s="83" t="str">
        <f>IF(SP_SUL!D231="","*",SP_SUL!D231)</f>
        <v>*</v>
      </c>
      <c r="F231" s="83" t="str">
        <f>IF(SP_SUL!H231="","*",SP_SUL!H231)</f>
        <v>*</v>
      </c>
      <c r="G231" s="83" t="str">
        <f>IF(SP_SUL!M231="","*",SP_SUL!M231)</f>
        <v>-</v>
      </c>
      <c r="H231" s="116" t="str">
        <f>IF(SP_SUL!K231="","*",SP_SUL!K231)</f>
        <v>*</v>
      </c>
      <c r="I231" s="113" t="str">
        <f>IF(SP_SUL!O231="","*",SP_SUL!O231)</f>
        <v>*</v>
      </c>
      <c r="J231" s="113" t="str">
        <f>IF(SP_SUL!P231="","*",SP_SUL!P231)</f>
        <v>*</v>
      </c>
      <c r="K231" s="83">
        <f>IF(SP_SUL!AK231="","*",SP_SUL!AK231)</f>
        <v>0</v>
      </c>
      <c r="L231" s="83" t="str">
        <f>IF(SP_SUL!AM231="","*",SP_SUL!AM231)</f>
        <v>-</v>
      </c>
      <c r="M231" s="83">
        <f>IF(SP_SUL!AP231="","*",SP_SUL!AP231)</f>
        <v>0</v>
      </c>
      <c r="N231" s="83" t="str">
        <f>IF(SP_SUL!AM231="","*",SP_SUL!AM231)</f>
        <v>-</v>
      </c>
      <c r="O231" s="110" t="str">
        <f>IF(SP_SUL!BH231="","*",SP_SUL!BH231)</f>
        <v>*</v>
      </c>
      <c r="P231" s="147" t="str">
        <f>IF($A$2=1,IF(SP_SUL!BJ231="","*",SP_SUL!BJ231),IF(SP_SUL!BK231="","*",SP_SUL!BK231))</f>
        <v>*</v>
      </c>
    </row>
    <row r="232" spans="1:16">
      <c r="A232" s="82" t="str">
        <f>IF(SP_SUL!B232="","*",SP_SUL!B232)</f>
        <v>*</v>
      </c>
      <c r="B232" s="83" t="str">
        <f>IF(SP_SUL!X232="","*",SP_SUL!X232)</f>
        <v>*</v>
      </c>
      <c r="C232" s="83" t="str">
        <f>IF(SP_SUL!S232="","*",SP_SUL!S232)</f>
        <v>-</v>
      </c>
      <c r="D232" s="83" t="str">
        <f>IF(SP_SUL!T232="","*",SP_SUL!T232)</f>
        <v>-</v>
      </c>
      <c r="E232" s="83" t="str">
        <f>IF(SP_SUL!D232="","*",SP_SUL!D232)</f>
        <v>*</v>
      </c>
      <c r="F232" s="83" t="str">
        <f>IF(SP_SUL!H232="","*",SP_SUL!H232)</f>
        <v>*</v>
      </c>
      <c r="G232" s="83" t="str">
        <f>IF(SP_SUL!M232="","*",SP_SUL!M232)</f>
        <v>-</v>
      </c>
      <c r="H232" s="116" t="str">
        <f>IF(SP_SUL!K232="","*",SP_SUL!K232)</f>
        <v>*</v>
      </c>
      <c r="I232" s="113" t="str">
        <f>IF(SP_SUL!O232="","*",SP_SUL!O232)</f>
        <v>*</v>
      </c>
      <c r="J232" s="113" t="str">
        <f>IF(SP_SUL!P232="","*",SP_SUL!P232)</f>
        <v>*</v>
      </c>
      <c r="K232" s="83">
        <f>IF(SP_SUL!AK232="","*",SP_SUL!AK232)</f>
        <v>0</v>
      </c>
      <c r="L232" s="83" t="str">
        <f>IF(SP_SUL!AM232="","*",SP_SUL!AM232)</f>
        <v>-</v>
      </c>
      <c r="M232" s="83">
        <f>IF(SP_SUL!AP232="","*",SP_SUL!AP232)</f>
        <v>0</v>
      </c>
      <c r="N232" s="83" t="str">
        <f>IF(SP_SUL!AM232="","*",SP_SUL!AM232)</f>
        <v>-</v>
      </c>
      <c r="O232" s="110" t="str">
        <f>IF(SP_SUL!BH232="","*",SP_SUL!BH232)</f>
        <v>*</v>
      </c>
      <c r="P232" s="147" t="str">
        <f>IF($A$2=1,IF(SP_SUL!BJ232="","*",SP_SUL!BJ232),IF(SP_SUL!BK232="","*",SP_SUL!BK232))</f>
        <v>*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 t="str">
        <f>IF(SP_SUL!B234="","*",SP_SUL!B234)</f>
        <v>*</v>
      </c>
      <c r="B234" s="83" t="str">
        <f>IF(SP_SUL!X234="","*",SP_SUL!X234)</f>
        <v>*</v>
      </c>
      <c r="C234" s="83" t="str">
        <f>IF(SP_SUL!S234="","*",SP_SUL!S234)</f>
        <v>-</v>
      </c>
      <c r="D234" s="83" t="str">
        <f>IF(SP_SUL!T234="","*",SP_SUL!T234)</f>
        <v>-</v>
      </c>
      <c r="E234" s="83" t="str">
        <f>IF(SP_SUL!D234="","*",SP_SUL!D234)</f>
        <v>*</v>
      </c>
      <c r="F234" s="83" t="str">
        <f>IF(SP_SUL!H234="","*",SP_SUL!H234)</f>
        <v>*</v>
      </c>
      <c r="G234" s="83" t="str">
        <f>IF(SP_SUL!M234="","*",SP_SUL!M234)</f>
        <v>-</v>
      </c>
      <c r="H234" s="116" t="str">
        <f>IF(SP_SUL!K234="","*",SP_SUL!K234)</f>
        <v>*</v>
      </c>
      <c r="I234" s="113" t="str">
        <f>IF(SP_SUL!O234="","*",SP_SUL!O234)</f>
        <v>*</v>
      </c>
      <c r="J234" s="113" t="str">
        <f>IF(SP_SUL!P234="","*",SP_SUL!P234)</f>
        <v>*</v>
      </c>
      <c r="K234" s="83">
        <f>IF(SP_SUL!AK234="","*",SP_SUL!AK234)</f>
        <v>0</v>
      </c>
      <c r="L234" s="83" t="str">
        <f>IF(SP_SUL!AM234="","*",SP_SUL!AM234)</f>
        <v>-</v>
      </c>
      <c r="M234" s="83">
        <f>IF(SP_SUL!AP234="","*",SP_SUL!AP234)</f>
        <v>0</v>
      </c>
      <c r="N234" s="83" t="str">
        <f>IF(SP_SUL!AM234="","*",SP_SUL!AM234)</f>
        <v>-</v>
      </c>
      <c r="O234" s="110" t="str">
        <f>IF(SP_SUL!BH234="","*",SP_SUL!BH234)</f>
        <v>*</v>
      </c>
      <c r="P234" s="147" t="str">
        <f>IF($A$2=1,IF(SP_SUL!BJ234="","*",SP_SUL!BJ234),IF(SP_SUL!BK234="","*",SP_SUL!BK234))</f>
        <v>*</v>
      </c>
    </row>
    <row r="235" spans="1:16">
      <c r="A235" s="82" t="str">
        <f>IF(SP_SUL!B235="","*",SP_SUL!B235)</f>
        <v>*</v>
      </c>
      <c r="B235" s="83" t="str">
        <f>IF(SP_SUL!X235="","*",SP_SUL!X235)</f>
        <v>*</v>
      </c>
      <c r="C235" s="83" t="str">
        <f>IF(SP_SUL!S235="","*",SP_SUL!S235)</f>
        <v>-</v>
      </c>
      <c r="D235" s="83" t="str">
        <f>IF(SP_SUL!T235="","*",SP_SUL!T235)</f>
        <v>-</v>
      </c>
      <c r="E235" s="83" t="str">
        <f>IF(SP_SUL!D235="","*",SP_SUL!D235)</f>
        <v>*</v>
      </c>
      <c r="F235" s="83" t="str">
        <f>IF(SP_SUL!H235="","*",SP_SUL!H235)</f>
        <v>*</v>
      </c>
      <c r="G235" s="83" t="str">
        <f>IF(SP_SUL!M235="","*",SP_SUL!M235)</f>
        <v>-</v>
      </c>
      <c r="H235" s="116" t="str">
        <f>IF(SP_SUL!K235="","*",SP_SUL!K235)</f>
        <v>*</v>
      </c>
      <c r="I235" s="113" t="str">
        <f>IF(SP_SUL!O235="","*",SP_SUL!O235)</f>
        <v>*</v>
      </c>
      <c r="J235" s="113" t="str">
        <f>IF(SP_SUL!P235="","*",SP_SUL!P235)</f>
        <v>*</v>
      </c>
      <c r="K235" s="83">
        <f>IF(SP_SUL!AK235="","*",SP_SUL!AK235)</f>
        <v>0</v>
      </c>
      <c r="L235" s="83" t="str">
        <f>IF(SP_SUL!AM235="","*",SP_SUL!AM235)</f>
        <v>-</v>
      </c>
      <c r="M235" s="83">
        <f>IF(SP_SUL!AP235="","*",SP_SUL!AP235)</f>
        <v>0</v>
      </c>
      <c r="N235" s="83" t="str">
        <f>IF(SP_SUL!AM235="","*",SP_SUL!AM235)</f>
        <v>-</v>
      </c>
      <c r="O235" s="110" t="str">
        <f>IF(SP_SUL!BH235="","*",SP_SUL!BH235)</f>
        <v>*</v>
      </c>
      <c r="P235" s="147" t="str">
        <f>IF($A$2=1,IF(SP_SUL!BJ235="","*",SP_SUL!BJ235),IF(SP_SUL!BK235="","*",SP_SUL!BK235))</f>
        <v>*</v>
      </c>
    </row>
    <row r="236" spans="1:16">
      <c r="A236" s="82" t="str">
        <f>IF(SP_SUL!B236="","*",SP_SUL!B236)</f>
        <v>*</v>
      </c>
      <c r="B236" s="83" t="str">
        <f>IF(SP_SUL!X236="","*",SP_SUL!X236)</f>
        <v>*</v>
      </c>
      <c r="C236" s="83" t="str">
        <f>IF(SP_SUL!S236="","*",SP_SUL!S236)</f>
        <v>-</v>
      </c>
      <c r="D236" s="83" t="str">
        <f>IF(SP_SUL!T236="","*",SP_SUL!T236)</f>
        <v>-</v>
      </c>
      <c r="E236" s="83" t="str">
        <f>IF(SP_SUL!D236="","*",SP_SUL!D236)</f>
        <v>*</v>
      </c>
      <c r="F236" s="83" t="str">
        <f>IF(SP_SUL!H236="","*",SP_SUL!H236)</f>
        <v>*</v>
      </c>
      <c r="G236" s="83" t="str">
        <f>IF(SP_SUL!M236="","*",SP_SUL!M236)</f>
        <v>-</v>
      </c>
      <c r="H236" s="116" t="str">
        <f>IF(SP_SUL!K236="","*",SP_SUL!K236)</f>
        <v>*</v>
      </c>
      <c r="I236" s="113" t="str">
        <f>IF(SP_SUL!O236="","*",SP_SUL!O236)</f>
        <v>*</v>
      </c>
      <c r="J236" s="113" t="str">
        <f>IF(SP_SUL!P236="","*",SP_SUL!P236)</f>
        <v>*</v>
      </c>
      <c r="K236" s="83">
        <f>IF(SP_SUL!AK236="","*",SP_SUL!AK236)</f>
        <v>0</v>
      </c>
      <c r="L236" s="83" t="str">
        <f>IF(SP_SUL!AM236="","*",SP_SUL!AM236)</f>
        <v>-</v>
      </c>
      <c r="M236" s="83">
        <f>IF(SP_SUL!AP236="","*",SP_SUL!AP236)</f>
        <v>0</v>
      </c>
      <c r="N236" s="83" t="str">
        <f>IF(SP_SUL!AM236="","*",SP_SUL!AM236)</f>
        <v>-</v>
      </c>
      <c r="O236" s="110" t="str">
        <f>IF(SP_SUL!BH236="","*",SP_SUL!BH236)</f>
        <v>*</v>
      </c>
      <c r="P236" s="147" t="str">
        <f>IF($A$2=1,IF(SP_SUL!BJ236="","*",SP_SUL!BJ236),IF(SP_SUL!BK236="","*",SP_SUL!BK236))</f>
        <v>*</v>
      </c>
    </row>
    <row r="237" spans="1:16">
      <c r="A237" s="82" t="str">
        <f>IF(SP_SUL!B237="","*",SP_SUL!B237)</f>
        <v>*</v>
      </c>
      <c r="B237" s="83" t="str">
        <f>IF(SP_SUL!X237="","*",SP_SUL!X237)</f>
        <v>*</v>
      </c>
      <c r="C237" s="83" t="str">
        <f>IF(SP_SUL!S237="","*",SP_SUL!S237)</f>
        <v>-</v>
      </c>
      <c r="D237" s="83" t="str">
        <f>IF(SP_SUL!T237="","*",SP_SUL!T237)</f>
        <v>-</v>
      </c>
      <c r="E237" s="83" t="str">
        <f>IF(SP_SUL!D237="","*",SP_SUL!D237)</f>
        <v>*</v>
      </c>
      <c r="F237" s="83" t="str">
        <f>IF(SP_SUL!H237="","*",SP_SUL!H237)</f>
        <v>*</v>
      </c>
      <c r="G237" s="83" t="str">
        <f>IF(SP_SUL!M237="","*",SP_SUL!M237)</f>
        <v>-</v>
      </c>
      <c r="H237" s="116" t="str">
        <f>IF(SP_SUL!K237="","*",SP_SUL!K237)</f>
        <v>*</v>
      </c>
      <c r="I237" s="113" t="str">
        <f>IF(SP_SUL!O237="","*",SP_SUL!O237)</f>
        <v>*</v>
      </c>
      <c r="J237" s="113" t="str">
        <f>IF(SP_SUL!P237="","*",SP_SUL!P237)</f>
        <v>*</v>
      </c>
      <c r="K237" s="83">
        <f>IF(SP_SUL!AK237="","*",SP_SUL!AK237)</f>
        <v>0</v>
      </c>
      <c r="L237" s="83" t="str">
        <f>IF(SP_SUL!AM237="","*",SP_SUL!AM237)</f>
        <v>-</v>
      </c>
      <c r="M237" s="83">
        <f>IF(SP_SUL!AP237="","*",SP_SUL!AP237)</f>
        <v>0</v>
      </c>
      <c r="N237" s="83" t="str">
        <f>IF(SP_SUL!AM237="","*",SP_SUL!AM237)</f>
        <v>-</v>
      </c>
      <c r="O237" s="110" t="str">
        <f>IF(SP_SUL!BH237="","*",SP_SUL!BH237)</f>
        <v>*</v>
      </c>
      <c r="P237" s="147" t="str">
        <f>IF($A$2=1,IF(SP_SUL!BJ237="","*",SP_SUL!BJ237),IF(SP_SUL!BK237="","*",SP_SUL!BK237))</f>
        <v>*</v>
      </c>
    </row>
    <row r="238" spans="1:16">
      <c r="A238" s="82" t="str">
        <f>IF(SP_SUL!B238="","*",SP_SUL!B238)</f>
        <v>*</v>
      </c>
      <c r="B238" s="83" t="str">
        <f>IF(SP_SUL!X238="","*",SP_SUL!X238)</f>
        <v>*</v>
      </c>
      <c r="C238" s="83" t="str">
        <f>IF(SP_SUL!S238="","*",SP_SUL!S238)</f>
        <v>-</v>
      </c>
      <c r="D238" s="83" t="str">
        <f>IF(SP_SUL!T238="","*",SP_SUL!T238)</f>
        <v>-</v>
      </c>
      <c r="E238" s="83" t="str">
        <f>IF(SP_SUL!D238="","*",SP_SUL!D238)</f>
        <v>*</v>
      </c>
      <c r="F238" s="83" t="str">
        <f>IF(SP_SUL!H238="","*",SP_SUL!H238)</f>
        <v>*</v>
      </c>
      <c r="G238" s="83" t="str">
        <f>IF(SP_SUL!M238="","*",SP_SUL!M238)</f>
        <v>-</v>
      </c>
      <c r="H238" s="116" t="str">
        <f>IF(SP_SUL!K238="","*",SP_SUL!K238)</f>
        <v>*</v>
      </c>
      <c r="I238" s="113" t="str">
        <f>IF(SP_SUL!O238="","*",SP_SUL!O238)</f>
        <v>*</v>
      </c>
      <c r="J238" s="113" t="str">
        <f>IF(SP_SUL!P238="","*",SP_SUL!P238)</f>
        <v>*</v>
      </c>
      <c r="K238" s="83">
        <f>IF(SP_SUL!AK238="","*",SP_SUL!AK238)</f>
        <v>0</v>
      </c>
      <c r="L238" s="83" t="str">
        <f>IF(SP_SUL!AM238="","*",SP_SUL!AM238)</f>
        <v>-</v>
      </c>
      <c r="M238" s="83">
        <f>IF(SP_SUL!AP238="","*",SP_SUL!AP238)</f>
        <v>0</v>
      </c>
      <c r="N238" s="83" t="str">
        <f>IF(SP_SUL!AM238="","*",SP_SUL!AM238)</f>
        <v>-</v>
      </c>
      <c r="O238" s="110" t="str">
        <f>IF(SP_SUL!BH238="","*",SP_SUL!BH238)</f>
        <v>*</v>
      </c>
      <c r="P238" s="147" t="str">
        <f>IF($A$2=1,IF(SP_SUL!BJ238="","*",SP_SUL!BJ238),IF(SP_SUL!BK238="","*",SP_SUL!BK238))</f>
        <v>*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 t="str">
        <f>IF(SP_SUL!B240="","*",SP_SUL!B240)</f>
        <v>*</v>
      </c>
      <c r="B240" s="83" t="str">
        <f>IF(SP_SUL!X240="","*",SP_SUL!X240)</f>
        <v>*</v>
      </c>
      <c r="C240" s="83" t="str">
        <f>IF(SP_SUL!S240="","*",SP_SUL!S240)</f>
        <v>-</v>
      </c>
      <c r="D240" s="83" t="str">
        <f>IF(SP_SUL!T240="","*",SP_SUL!T240)</f>
        <v>-</v>
      </c>
      <c r="E240" s="83" t="str">
        <f>IF(SP_SUL!D240="","*",SP_SUL!D240)</f>
        <v>*</v>
      </c>
      <c r="F240" s="83" t="str">
        <f>IF(SP_SUL!H240="","*",SP_SUL!H240)</f>
        <v>*</v>
      </c>
      <c r="G240" s="83" t="str">
        <f>IF(SP_SUL!M240="","*",SP_SUL!M240)</f>
        <v>-</v>
      </c>
      <c r="H240" s="116" t="str">
        <f>IF(SP_SUL!K240="","*",SP_SUL!K240)</f>
        <v>*</v>
      </c>
      <c r="I240" s="113" t="str">
        <f>IF(SP_SUL!O240="","*",SP_SUL!O240)</f>
        <v>*</v>
      </c>
      <c r="J240" s="113" t="str">
        <f>IF(SP_SUL!P240="","*",SP_SUL!P240)</f>
        <v>*</v>
      </c>
      <c r="K240" s="83">
        <f>IF(SP_SUL!AK240="","*",SP_SUL!AK240)</f>
        <v>0</v>
      </c>
      <c r="L240" s="83" t="str">
        <f>IF(SP_SUL!AM240="","*",SP_SUL!AM240)</f>
        <v>-</v>
      </c>
      <c r="M240" s="83">
        <f>IF(SP_SUL!AP240="","*",SP_SUL!AP240)</f>
        <v>0</v>
      </c>
      <c r="N240" s="83" t="str">
        <f>IF(SP_SUL!AM240="","*",SP_SUL!AM240)</f>
        <v>-</v>
      </c>
      <c r="O240" s="110" t="str">
        <f>IF(SP_SUL!BH240="","*",SP_SUL!BH240)</f>
        <v>*</v>
      </c>
      <c r="P240" s="147" t="str">
        <f>IF($A$2=1,IF(SP_SUL!BJ240="","*",SP_SUL!BJ240),IF(SP_SUL!BK240="","*",SP_SUL!BK240))</f>
        <v>*</v>
      </c>
    </row>
    <row r="241" spans="1:16">
      <c r="A241" s="82" t="str">
        <f>IF(SP_SUL!B241="","*",SP_SUL!B241)</f>
        <v>*</v>
      </c>
      <c r="B241" s="83" t="str">
        <f>IF(SP_SUL!X241="","*",SP_SUL!X241)</f>
        <v>*</v>
      </c>
      <c r="C241" s="83" t="str">
        <f>IF(SP_SUL!S241="","*",SP_SUL!S241)</f>
        <v>-</v>
      </c>
      <c r="D241" s="83" t="str">
        <f>IF(SP_SUL!T241="","*",SP_SUL!T241)</f>
        <v>-</v>
      </c>
      <c r="E241" s="83" t="str">
        <f>IF(SP_SUL!D241="","*",SP_SUL!D241)</f>
        <v>*</v>
      </c>
      <c r="F241" s="83" t="str">
        <f>IF(SP_SUL!H241="","*",SP_SUL!H241)</f>
        <v>*</v>
      </c>
      <c r="G241" s="83" t="str">
        <f>IF(SP_SUL!M241="","*",SP_SUL!M241)</f>
        <v>-</v>
      </c>
      <c r="H241" s="116" t="str">
        <f>IF(SP_SUL!K241="","*",SP_SUL!K241)</f>
        <v>*</v>
      </c>
      <c r="I241" s="113" t="str">
        <f>IF(SP_SUL!O241="","*",SP_SUL!O241)</f>
        <v>*</v>
      </c>
      <c r="J241" s="113" t="str">
        <f>IF(SP_SUL!P241="","*",SP_SUL!P241)</f>
        <v>*</v>
      </c>
      <c r="K241" s="83">
        <f>IF(SP_SUL!AK241="","*",SP_SUL!AK241)</f>
        <v>0</v>
      </c>
      <c r="L241" s="83" t="str">
        <f>IF(SP_SUL!AM241="","*",SP_SUL!AM241)</f>
        <v>-</v>
      </c>
      <c r="M241" s="83">
        <f>IF(SP_SUL!AP241="","*",SP_SUL!AP241)</f>
        <v>0</v>
      </c>
      <c r="N241" s="83" t="str">
        <f>IF(SP_SUL!AM241="","*",SP_SUL!AM241)</f>
        <v>-</v>
      </c>
      <c r="O241" s="110" t="str">
        <f>IF(SP_SUL!BH241="","*",SP_SUL!BH241)</f>
        <v>*</v>
      </c>
      <c r="P241" s="147" t="str">
        <f>IF($A$2=1,IF(SP_SUL!BJ241="","*",SP_SUL!BJ241),IF(SP_SUL!BK241="","*",SP_SUL!BK241))</f>
        <v>*</v>
      </c>
    </row>
    <row r="242" spans="1:16">
      <c r="A242" s="82" t="str">
        <f>IF(SP_SUL!B242="","*",SP_SUL!B242)</f>
        <v>*</v>
      </c>
      <c r="B242" s="83" t="str">
        <f>IF(SP_SUL!X242="","*",SP_SUL!X242)</f>
        <v>*</v>
      </c>
      <c r="C242" s="83" t="str">
        <f>IF(SP_SUL!S242="","*",SP_SUL!S242)</f>
        <v>-</v>
      </c>
      <c r="D242" s="83" t="str">
        <f>IF(SP_SUL!T242="","*",SP_SUL!T242)</f>
        <v>-</v>
      </c>
      <c r="E242" s="83" t="str">
        <f>IF(SP_SUL!D242="","*",SP_SUL!D242)</f>
        <v>*</v>
      </c>
      <c r="F242" s="83" t="str">
        <f>IF(SP_SUL!H242="","*",SP_SUL!H242)</f>
        <v>*</v>
      </c>
      <c r="G242" s="83" t="str">
        <f>IF(SP_SUL!M242="","*",SP_SUL!M242)</f>
        <v>-</v>
      </c>
      <c r="H242" s="116" t="str">
        <f>IF(SP_SUL!K242="","*",SP_SUL!K242)</f>
        <v>*</v>
      </c>
      <c r="I242" s="113" t="str">
        <f>IF(SP_SUL!O242="","*",SP_SUL!O242)</f>
        <v>*</v>
      </c>
      <c r="J242" s="113" t="str">
        <f>IF(SP_SUL!P242="","*",SP_SUL!P242)</f>
        <v>*</v>
      </c>
      <c r="K242" s="83">
        <f>IF(SP_SUL!AK242="","*",SP_SUL!AK242)</f>
        <v>0</v>
      </c>
      <c r="L242" s="83" t="str">
        <f>IF(SP_SUL!AM242="","*",SP_SUL!AM242)</f>
        <v>-</v>
      </c>
      <c r="M242" s="83">
        <f>IF(SP_SUL!AP242="","*",SP_SUL!AP242)</f>
        <v>0</v>
      </c>
      <c r="N242" s="83" t="str">
        <f>IF(SP_SUL!AM242="","*",SP_SUL!AM242)</f>
        <v>-</v>
      </c>
      <c r="O242" s="110" t="str">
        <f>IF(SP_SUL!BH242="","*",SP_SUL!BH242)</f>
        <v>*</v>
      </c>
      <c r="P242" s="147" t="str">
        <f>IF($A$2=1,IF(SP_SUL!BJ242="","*",SP_SUL!BJ242),IF(SP_SUL!BK242="","*",SP_SUL!BK242))</f>
        <v>*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 t="str">
        <f>IF(SP_SUL!B244="","*",SP_SUL!B244)</f>
        <v>*</v>
      </c>
      <c r="B244" s="83" t="str">
        <f>IF(SP_SUL!X244="","*",SP_SUL!X244)</f>
        <v>*</v>
      </c>
      <c r="C244" s="83" t="str">
        <f>IF(SP_SUL!S244="","*",SP_SUL!S244)</f>
        <v>-</v>
      </c>
      <c r="D244" s="83" t="str">
        <f>IF(SP_SUL!T244="","*",SP_SUL!T244)</f>
        <v>-</v>
      </c>
      <c r="E244" s="83" t="str">
        <f>IF(SP_SUL!D244="","*",SP_SUL!D244)</f>
        <v>*</v>
      </c>
      <c r="F244" s="83" t="str">
        <f>IF(SP_SUL!H244="","*",SP_SUL!H244)</f>
        <v>*</v>
      </c>
      <c r="G244" s="83" t="str">
        <f>IF(SP_SUL!M244="","*",SP_SUL!M244)</f>
        <v>-</v>
      </c>
      <c r="H244" s="116" t="str">
        <f>IF(SP_SUL!K244="","*",SP_SUL!K244)</f>
        <v>*</v>
      </c>
      <c r="I244" s="113" t="str">
        <f>IF(SP_SUL!O244="","*",SP_SUL!O244)</f>
        <v>*</v>
      </c>
      <c r="J244" s="113" t="str">
        <f>IF(SP_SUL!P244="","*",SP_SUL!P244)</f>
        <v>*</v>
      </c>
      <c r="K244" s="83">
        <f>IF(SP_SUL!AK244="","*",SP_SUL!AK244)</f>
        <v>0</v>
      </c>
      <c r="L244" s="83" t="str">
        <f>IF(SP_SUL!AM244="","*",SP_SUL!AM244)</f>
        <v>-</v>
      </c>
      <c r="M244" s="83">
        <f>IF(SP_SUL!AP244="","*",SP_SUL!AP244)</f>
        <v>0</v>
      </c>
      <c r="N244" s="83" t="str">
        <f>IF(SP_SUL!AM244="","*",SP_SUL!AM244)</f>
        <v>-</v>
      </c>
      <c r="O244" s="110" t="str">
        <f>IF(SP_SUL!BH244="","*",SP_SUL!BH244)</f>
        <v>*</v>
      </c>
      <c r="P244" s="147" t="str">
        <f>IF($A$2=1,IF(SP_SUL!BJ244="","*",SP_SUL!BJ244),IF(SP_SUL!BK244="","*",SP_SUL!BK244))</f>
        <v>*</v>
      </c>
    </row>
    <row r="245" spans="1:16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>
      <c r="A246" s="82" t="str">
        <f>IF(SP_SUL!B246="","*",SP_SUL!B246)</f>
        <v>*</v>
      </c>
      <c r="B246" s="83" t="str">
        <f>IF(SP_SUL!X246="","*",SP_SUL!X246)</f>
        <v>*</v>
      </c>
      <c r="C246" s="83" t="str">
        <f>IF(SP_SUL!S246="","*",SP_SUL!S246)</f>
        <v>-</v>
      </c>
      <c r="D246" s="83" t="str">
        <f>IF(SP_SUL!T246="","*",SP_SUL!T246)</f>
        <v>-</v>
      </c>
      <c r="E246" s="83" t="str">
        <f>IF(SP_SUL!D246="","*",SP_SUL!D246)</f>
        <v>*</v>
      </c>
      <c r="F246" s="83" t="str">
        <f>IF(SP_SUL!H246="","*",SP_SUL!H246)</f>
        <v>*</v>
      </c>
      <c r="G246" s="83" t="str">
        <f>IF(SP_SUL!M246="","*",SP_SUL!M246)</f>
        <v>-</v>
      </c>
      <c r="H246" s="116" t="str">
        <f>IF(SP_SUL!K246="","*",SP_SUL!K246)</f>
        <v>*</v>
      </c>
      <c r="I246" s="113" t="str">
        <f>IF(SP_SUL!O246="","*",SP_SUL!O246)</f>
        <v>*</v>
      </c>
      <c r="J246" s="113" t="str">
        <f>IF(SP_SUL!P246="","*",SP_SUL!P246)</f>
        <v>*</v>
      </c>
      <c r="K246" s="83">
        <f>IF(SP_SUL!AK246="","*",SP_SUL!AK246)</f>
        <v>0</v>
      </c>
      <c r="L246" s="83" t="str">
        <f>IF(SP_SUL!AM246="","*",SP_SUL!AM246)</f>
        <v>-</v>
      </c>
      <c r="M246" s="83">
        <f>IF(SP_SUL!AP246="","*",SP_SUL!AP246)</f>
        <v>0</v>
      </c>
      <c r="N246" s="83" t="str">
        <f>IF(SP_SUL!AM246="","*",SP_SUL!AM246)</f>
        <v>-</v>
      </c>
      <c r="O246" s="110" t="str">
        <f>IF(SP_SUL!BH246="","*",SP_SUL!BH246)</f>
        <v>*</v>
      </c>
      <c r="P246" s="147" t="str">
        <f>IF($A$2=1,IF(SP_SUL!BJ246="","*",SP_SUL!BJ246),IF(SP_SUL!BK246="","*",SP_SUL!BK246))</f>
        <v>*</v>
      </c>
    </row>
    <row r="247" spans="1:16">
      <c r="A247" s="82" t="str">
        <f>IF(SP_SUL!B247="","*",SP_SUL!B247)</f>
        <v>*</v>
      </c>
      <c r="B247" s="83" t="str">
        <f>IF(SP_SUL!X247="","*",SP_SUL!X247)</f>
        <v>*</v>
      </c>
      <c r="C247" s="83" t="str">
        <f>IF(SP_SUL!S247="","*",SP_SUL!S247)</f>
        <v>-</v>
      </c>
      <c r="D247" s="83" t="str">
        <f>IF(SP_SUL!T247="","*",SP_SUL!T247)</f>
        <v>-</v>
      </c>
      <c r="E247" s="83" t="str">
        <f>IF(SP_SUL!D247="","*",SP_SUL!D247)</f>
        <v>*</v>
      </c>
      <c r="F247" s="83" t="str">
        <f>IF(SP_SUL!H247="","*",SP_SUL!H247)</f>
        <v>*</v>
      </c>
      <c r="G247" s="83" t="str">
        <f>IF(SP_SUL!M247="","*",SP_SUL!M247)</f>
        <v>-</v>
      </c>
      <c r="H247" s="116" t="str">
        <f>IF(SP_SUL!K247="","*",SP_SUL!K247)</f>
        <v>*</v>
      </c>
      <c r="I247" s="113" t="str">
        <f>IF(SP_SUL!O247="","*",SP_SUL!O247)</f>
        <v>*</v>
      </c>
      <c r="J247" s="113" t="str">
        <f>IF(SP_SUL!P247="","*",SP_SUL!P247)</f>
        <v>*</v>
      </c>
      <c r="K247" s="83">
        <f>IF(SP_SUL!AK247="","*",SP_SUL!AK247)</f>
        <v>0</v>
      </c>
      <c r="L247" s="83" t="str">
        <f>IF(SP_SUL!AM247="","*",SP_SUL!AM247)</f>
        <v>-</v>
      </c>
      <c r="M247" s="83">
        <f>IF(SP_SUL!AP247="","*",SP_SUL!AP247)</f>
        <v>0</v>
      </c>
      <c r="N247" s="83" t="str">
        <f>IF(SP_SUL!AM247="","*",SP_SUL!AM247)</f>
        <v>-</v>
      </c>
      <c r="O247" s="110" t="str">
        <f>IF(SP_SUL!BH247="","*",SP_SUL!BH247)</f>
        <v>*</v>
      </c>
      <c r="P247" s="147" t="str">
        <f>IF($A$2=1,IF(SP_SUL!BJ247="","*",SP_SUL!BJ247),IF(SP_SUL!BK247="","*",SP_SUL!BK247))</f>
        <v>*</v>
      </c>
    </row>
    <row r="248" spans="1:16">
      <c r="A248" s="82" t="str">
        <f>IF(SP_SUL!B248="","*",SP_SUL!B248)</f>
        <v>*</v>
      </c>
      <c r="B248" s="83" t="str">
        <f>IF(SP_SUL!X248="","*",SP_SUL!X248)</f>
        <v>*</v>
      </c>
      <c r="C248" s="83" t="str">
        <f>IF(SP_SUL!S248="","*",SP_SUL!S248)</f>
        <v>-</v>
      </c>
      <c r="D248" s="83" t="str">
        <f>IF(SP_SUL!T248="","*",SP_SUL!T248)</f>
        <v>-</v>
      </c>
      <c r="E248" s="83" t="str">
        <f>IF(SP_SUL!D248="","*",SP_SUL!D248)</f>
        <v>*</v>
      </c>
      <c r="F248" s="83" t="str">
        <f>IF(SP_SUL!H248="","*",SP_SUL!H248)</f>
        <v>*</v>
      </c>
      <c r="G248" s="83" t="str">
        <f>IF(SP_SUL!M248="","*",SP_SUL!M248)</f>
        <v>-</v>
      </c>
      <c r="H248" s="116" t="str">
        <f>IF(SP_SUL!K248="","*",SP_SUL!K248)</f>
        <v>*</v>
      </c>
      <c r="I248" s="113" t="str">
        <f>IF(SP_SUL!O248="","*",SP_SUL!O248)</f>
        <v>*</v>
      </c>
      <c r="J248" s="113" t="str">
        <f>IF(SP_SUL!P248="","*",SP_SUL!P248)</f>
        <v>*</v>
      </c>
      <c r="K248" s="83">
        <f>IF(SP_SUL!AK248="","*",SP_SUL!AK248)</f>
        <v>0</v>
      </c>
      <c r="L248" s="83" t="str">
        <f>IF(SP_SUL!AM248="","*",SP_SUL!AM248)</f>
        <v>-</v>
      </c>
      <c r="M248" s="83">
        <f>IF(SP_SUL!AP248="","*",SP_SUL!AP248)</f>
        <v>0</v>
      </c>
      <c r="N248" s="83" t="str">
        <f>IF(SP_SUL!AM248="","*",SP_SUL!AM248)</f>
        <v>-</v>
      </c>
      <c r="O248" s="110" t="str">
        <f>IF(SP_SUL!BH248="","*",SP_SUL!BH248)</f>
        <v>*</v>
      </c>
      <c r="P248" s="147" t="str">
        <f>IF($A$2=1,IF(SP_SUL!BJ248="","*",SP_SUL!BJ248),IF(SP_SUL!BK248="","*",SP_SUL!BK248))</f>
        <v>*</v>
      </c>
    </row>
    <row r="249" spans="1:16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>
      <c r="A250" s="82" t="str">
        <f>IF(SP_SUL!B250="","*",SP_SUL!B250)</f>
        <v>*</v>
      </c>
      <c r="B250" s="83" t="str">
        <f>IF(SP_SUL!X250="","*",SP_SUL!X250)</f>
        <v>*</v>
      </c>
      <c r="C250" s="83" t="str">
        <f>IF(SP_SUL!S250="","*",SP_SUL!S250)</f>
        <v>-</v>
      </c>
      <c r="D250" s="83" t="str">
        <f>IF(SP_SUL!T250="","*",SP_SUL!T250)</f>
        <v>-</v>
      </c>
      <c r="E250" s="83" t="str">
        <f>IF(SP_SUL!D250="","*",SP_SUL!D250)</f>
        <v>*</v>
      </c>
      <c r="F250" s="83" t="str">
        <f>IF(SP_SUL!H250="","*",SP_SUL!H250)</f>
        <v>*</v>
      </c>
      <c r="G250" s="83" t="str">
        <f>IF(SP_SUL!M250="","*",SP_SUL!M250)</f>
        <v>-</v>
      </c>
      <c r="H250" s="116" t="str">
        <f>IF(SP_SUL!K250="","*",SP_SUL!K250)</f>
        <v>*</v>
      </c>
      <c r="I250" s="113" t="str">
        <f>IF(SP_SUL!O250="","*",SP_SUL!O250)</f>
        <v>*</v>
      </c>
      <c r="J250" s="113" t="str">
        <f>IF(SP_SUL!P250="","*",SP_SUL!P250)</f>
        <v>*</v>
      </c>
      <c r="K250" s="83">
        <f>IF(SP_SUL!AK250="","*",SP_SUL!AK250)</f>
        <v>0</v>
      </c>
      <c r="L250" s="83" t="str">
        <f>IF(SP_SUL!AM250="","*",SP_SUL!AM250)</f>
        <v>-</v>
      </c>
      <c r="M250" s="83">
        <f>IF(SP_SUL!AP250="","*",SP_SUL!AP250)</f>
        <v>0</v>
      </c>
      <c r="N250" s="83" t="str">
        <f>IF(SP_SUL!AM250="","*",SP_SUL!AM250)</f>
        <v>-</v>
      </c>
      <c r="O250" s="110" t="str">
        <f>IF(SP_SUL!BH250="","*",SP_SUL!BH250)</f>
        <v>*</v>
      </c>
      <c r="P250" s="147" t="str">
        <f>IF($A$2=1,IF(SP_SUL!BJ250="","*",SP_SUL!BJ250),IF(SP_SUL!BK250="","*",SP_SUL!BK250))</f>
        <v>*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 t="str">
        <f>IF(SP_SUL!B253="","*",SP_SUL!B253)</f>
        <v>*</v>
      </c>
      <c r="B253" s="83" t="str">
        <f>IF(SP_SUL!X253="","*",SP_SUL!X253)</f>
        <v>*</v>
      </c>
      <c r="C253" s="83" t="str">
        <f>IF(SP_SUL!S253="","*",SP_SUL!S253)</f>
        <v>-</v>
      </c>
      <c r="D253" s="83" t="str">
        <f>IF(SP_SUL!T253="","*",SP_SUL!T253)</f>
        <v>-</v>
      </c>
      <c r="E253" s="83" t="str">
        <f>IF(SP_SUL!D253="","*",SP_SUL!D253)</f>
        <v>*</v>
      </c>
      <c r="F253" s="83" t="str">
        <f>IF(SP_SUL!H253="","*",SP_SUL!H253)</f>
        <v>*</v>
      </c>
      <c r="G253" s="83" t="str">
        <f>IF(SP_SUL!M253="","*",SP_SUL!M253)</f>
        <v>-</v>
      </c>
      <c r="H253" s="116" t="str">
        <f>IF(SP_SUL!K253="","*",SP_SUL!K253)</f>
        <v>*</v>
      </c>
      <c r="I253" s="113" t="str">
        <f>IF(SP_SUL!O253="","*",SP_SUL!O253)</f>
        <v>*</v>
      </c>
      <c r="J253" s="113" t="str">
        <f>IF(SP_SUL!P253="","*",SP_SUL!P253)</f>
        <v>*</v>
      </c>
      <c r="K253" s="83">
        <f>IF(SP_SUL!AK253="","*",SP_SUL!AK253)</f>
        <v>0</v>
      </c>
      <c r="L253" s="83" t="str">
        <f>IF(SP_SUL!AM253="","*",SP_SUL!AM253)</f>
        <v>-</v>
      </c>
      <c r="M253" s="83">
        <f>IF(SP_SUL!AP253="","*",SP_SUL!AP253)</f>
        <v>0</v>
      </c>
      <c r="N253" s="83" t="str">
        <f>IF(SP_SUL!AM253="","*",SP_SUL!AM253)</f>
        <v>-</v>
      </c>
      <c r="O253" s="110" t="str">
        <f>IF(SP_SUL!BH253="","*",SP_SUL!BH253)</f>
        <v>*</v>
      </c>
      <c r="P253" s="147" t="str">
        <f>IF($A$2=1,IF(SP_SUL!BJ253="","*",SP_SUL!BJ253),IF(SP_SUL!BK253="","*",SP_SUL!BK253))</f>
        <v>*</v>
      </c>
    </row>
    <row r="254" spans="1:16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-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>
      <c r="A256" s="82" t="str">
        <f>IF(SP_SUL!B256="","*",SP_SUL!B256)</f>
        <v>*</v>
      </c>
      <c r="B256" s="83" t="str">
        <f>IF(SP_SUL!X256="","*",SP_SUL!X256)</f>
        <v>*</v>
      </c>
      <c r="C256" s="83" t="str">
        <f>IF(SP_SUL!S256="","*",SP_SUL!S256)</f>
        <v>-</v>
      </c>
      <c r="D256" s="83" t="str">
        <f>IF(SP_SUL!T256="","*",SP_SUL!T256)</f>
        <v>-</v>
      </c>
      <c r="E256" s="83" t="str">
        <f>IF(SP_SUL!D256="","*",SP_SUL!D256)</f>
        <v>*</v>
      </c>
      <c r="F256" s="83" t="str">
        <f>IF(SP_SUL!H256="","*",SP_SUL!H256)</f>
        <v>*</v>
      </c>
      <c r="G256" s="83" t="str">
        <f>IF(SP_SUL!M256="","*",SP_SUL!M256)</f>
        <v>-</v>
      </c>
      <c r="H256" s="116" t="str">
        <f>IF(SP_SUL!K256="","*",SP_SUL!K256)</f>
        <v>*</v>
      </c>
      <c r="I256" s="113" t="str">
        <f>IF(SP_SUL!O256="","*",SP_SUL!O256)</f>
        <v>*</v>
      </c>
      <c r="J256" s="113" t="str">
        <f>IF(SP_SUL!P256="","*",SP_SUL!P256)</f>
        <v>*</v>
      </c>
      <c r="K256" s="83">
        <f>IF(SP_SUL!AK256="","*",SP_SUL!AK256)</f>
        <v>0</v>
      </c>
      <c r="L256" s="83" t="str">
        <f>IF(SP_SUL!AM256="","*",SP_SUL!AM256)</f>
        <v>-</v>
      </c>
      <c r="M256" s="83">
        <f>IF(SP_SUL!AP256="","*",SP_SUL!AP256)</f>
        <v>0</v>
      </c>
      <c r="N256" s="83" t="str">
        <f>IF(SP_SUL!AM256="","*",SP_SUL!AM256)</f>
        <v>-</v>
      </c>
      <c r="O256" s="110" t="str">
        <f>IF(SP_SUL!BH256="","*",SP_SUL!BH256)</f>
        <v>*</v>
      </c>
      <c r="P256" s="147" t="str">
        <f>IF($A$2=1,IF(SP_SUL!BJ256="","*",SP_SUL!BJ256),IF(SP_SUL!BK256="","*",SP_SUL!BK256))</f>
        <v>*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 t="str">
        <f>IF(SP_SUL!B259="","*",SP_SUL!B259)</f>
        <v>*</v>
      </c>
      <c r="B259" s="83" t="str">
        <f>IF(SP_SUL!X259="","*",SP_SUL!X259)</f>
        <v>*</v>
      </c>
      <c r="C259" s="83" t="str">
        <f>IF(SP_SUL!S259="","*",SP_SUL!S259)</f>
        <v>-</v>
      </c>
      <c r="D259" s="83" t="str">
        <f>IF(SP_SUL!T259="","*",SP_SUL!T259)</f>
        <v>-</v>
      </c>
      <c r="E259" s="83" t="str">
        <f>IF(SP_SUL!D259="","*",SP_SUL!D259)</f>
        <v>*</v>
      </c>
      <c r="F259" s="83" t="str">
        <f>IF(SP_SUL!H259="","*",SP_SUL!H259)</f>
        <v>*</v>
      </c>
      <c r="G259" s="83" t="str">
        <f>IF(SP_SUL!M259="","*",SP_SUL!M259)</f>
        <v>-</v>
      </c>
      <c r="H259" s="116" t="str">
        <f>IF(SP_SUL!K259="","*",SP_SUL!K259)</f>
        <v>*</v>
      </c>
      <c r="I259" s="113" t="str">
        <f>IF(SP_SUL!O259="","*",SP_SUL!O259)</f>
        <v>*</v>
      </c>
      <c r="J259" s="113" t="str">
        <f>IF(SP_SUL!P259="","*",SP_SUL!P259)</f>
        <v>*</v>
      </c>
      <c r="K259" s="83">
        <f>IF(SP_SUL!AK259="","*",SP_SUL!AK259)</f>
        <v>0</v>
      </c>
      <c r="L259" s="83" t="str">
        <f>IF(SP_SUL!AM259="","*",SP_SUL!AM259)</f>
        <v>-</v>
      </c>
      <c r="M259" s="83">
        <f>IF(SP_SUL!AP259="","*",SP_SUL!AP259)</f>
        <v>0</v>
      </c>
      <c r="N259" s="83" t="str">
        <f>IF(SP_SUL!AM259="","*",SP_SUL!AM259)</f>
        <v>-</v>
      </c>
      <c r="O259" s="110" t="str">
        <f>IF(SP_SUL!BH259="","*",SP_SUL!BH259)</f>
        <v>*</v>
      </c>
      <c r="P259" s="147" t="str">
        <f>IF($A$2=1,IF(SP_SUL!BJ259="","*",SP_SUL!BJ259),IF(SP_SUL!BK259="","*",SP_SUL!BK259))</f>
        <v>*</v>
      </c>
    </row>
    <row r="260" spans="1:16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>
      <c r="A261" s="82" t="str">
        <f>IF(SP_SUL!B261="","*",SP_SUL!B261)</f>
        <v>*</v>
      </c>
      <c r="B261" s="83" t="str">
        <f>IF(SP_SUL!X261="","*",SP_SUL!X261)</f>
        <v>*</v>
      </c>
      <c r="C261" s="83" t="str">
        <f>IF(SP_SUL!S261="","*",SP_SUL!S261)</f>
        <v>-</v>
      </c>
      <c r="D261" s="83" t="str">
        <f>IF(SP_SUL!T261="","*",SP_SUL!T261)</f>
        <v>-</v>
      </c>
      <c r="E261" s="83" t="str">
        <f>IF(SP_SUL!D261="","*",SP_SUL!D261)</f>
        <v>*</v>
      </c>
      <c r="F261" s="83" t="str">
        <f>IF(SP_SUL!H261="","*",SP_SUL!H261)</f>
        <v>*</v>
      </c>
      <c r="G261" s="83" t="str">
        <f>IF(SP_SUL!M261="","*",SP_SUL!M261)</f>
        <v>-</v>
      </c>
      <c r="H261" s="116" t="str">
        <f>IF(SP_SUL!K261="","*",SP_SUL!K261)</f>
        <v>*</v>
      </c>
      <c r="I261" s="113" t="str">
        <f>IF(SP_SUL!O261="","*",SP_SUL!O261)</f>
        <v>*</v>
      </c>
      <c r="J261" s="113" t="str">
        <f>IF(SP_SUL!P261="","*",SP_SUL!P261)</f>
        <v>*</v>
      </c>
      <c r="K261" s="83">
        <f>IF(SP_SUL!AK261="","*",SP_SUL!AK261)</f>
        <v>0</v>
      </c>
      <c r="L261" s="83" t="str">
        <f>IF(SP_SUL!AM261="","*",SP_SUL!AM261)</f>
        <v>-</v>
      </c>
      <c r="M261" s="83">
        <f>IF(SP_SUL!AP261="","*",SP_SUL!AP261)</f>
        <v>0</v>
      </c>
      <c r="N261" s="83" t="str">
        <f>IF(SP_SUL!AM261="","*",SP_SUL!AM261)</f>
        <v>-</v>
      </c>
      <c r="O261" s="110" t="str">
        <f>IF(SP_SUL!BH261="","*",SP_SUL!BH261)</f>
        <v>*</v>
      </c>
      <c r="P261" s="147" t="str">
        <f>IF($A$2=1,IF(SP_SUL!BJ261="","*",SP_SUL!BJ261),IF(SP_SUL!BK261="","*",SP_SUL!BK261))</f>
        <v>*</v>
      </c>
    </row>
    <row r="262" spans="1:16">
      <c r="A262" s="82" t="str">
        <f>IF(SP_SUL!B262="","*",SP_SUL!B262)</f>
        <v>*</v>
      </c>
      <c r="B262" s="83" t="str">
        <f>IF(SP_SUL!X262="","*",SP_SUL!X262)</f>
        <v>*</v>
      </c>
      <c r="C262" s="83" t="str">
        <f>IF(SP_SUL!S262="","*",SP_SUL!S262)</f>
        <v>-</v>
      </c>
      <c r="D262" s="83" t="str">
        <f>IF(SP_SUL!T262="","*",SP_SUL!T262)</f>
        <v>-</v>
      </c>
      <c r="E262" s="83" t="str">
        <f>IF(SP_SUL!D262="","*",SP_SUL!D262)</f>
        <v>*</v>
      </c>
      <c r="F262" s="83" t="str">
        <f>IF(SP_SUL!H262="","*",SP_SUL!H262)</f>
        <v>*</v>
      </c>
      <c r="G262" s="83" t="str">
        <f>IF(SP_SUL!M262="","*",SP_SUL!M262)</f>
        <v>-</v>
      </c>
      <c r="H262" s="116" t="str">
        <f>IF(SP_SUL!K262="","*",SP_SUL!K262)</f>
        <v>*</v>
      </c>
      <c r="I262" s="113" t="str">
        <f>IF(SP_SUL!O262="","*",SP_SUL!O262)</f>
        <v>*</v>
      </c>
      <c r="J262" s="113" t="str">
        <f>IF(SP_SUL!P262="","*",SP_SUL!P262)</f>
        <v>*</v>
      </c>
      <c r="K262" s="83">
        <f>IF(SP_SUL!AK262="","*",SP_SUL!AK262)</f>
        <v>0</v>
      </c>
      <c r="L262" s="83" t="str">
        <f>IF(SP_SUL!AM262="","*",SP_SUL!AM262)</f>
        <v>-</v>
      </c>
      <c r="M262" s="83">
        <f>IF(SP_SUL!AP262="","*",SP_SUL!AP262)</f>
        <v>0</v>
      </c>
      <c r="N262" s="83" t="str">
        <f>IF(SP_SUL!AM262="","*",SP_SUL!AM262)</f>
        <v>-</v>
      </c>
      <c r="O262" s="110" t="str">
        <f>IF(SP_SUL!BH262="","*",SP_SUL!BH262)</f>
        <v>*</v>
      </c>
      <c r="P262" s="147" t="str">
        <f>IF($A$2=1,IF(SP_SUL!BJ262="","*",SP_SUL!BJ262),IF(SP_SUL!BK262="","*",SP_SUL!BK262))</f>
        <v>*</v>
      </c>
    </row>
    <row r="263" spans="1:16">
      <c r="A263" s="82" t="str">
        <f>IF(SP_SUL!B263="","*",SP_SUL!B263)</f>
        <v>*</v>
      </c>
      <c r="B263" s="83" t="str">
        <f>IF(SP_SUL!X263="","*",SP_SUL!X263)</f>
        <v>*</v>
      </c>
      <c r="C263" s="83" t="str">
        <f>IF(SP_SUL!S263="","*",SP_SUL!S263)</f>
        <v>-</v>
      </c>
      <c r="D263" s="83" t="str">
        <f>IF(SP_SUL!T263="","*",SP_SUL!T263)</f>
        <v>-</v>
      </c>
      <c r="E263" s="83" t="str">
        <f>IF(SP_SUL!D263="","*",SP_SUL!D263)</f>
        <v>*</v>
      </c>
      <c r="F263" s="83" t="str">
        <f>IF(SP_SUL!H263="","*",SP_SUL!H263)</f>
        <v>*</v>
      </c>
      <c r="G263" s="83" t="str">
        <f>IF(SP_SUL!M263="","*",SP_SUL!M263)</f>
        <v>-</v>
      </c>
      <c r="H263" s="116" t="str">
        <f>IF(SP_SUL!K263="","*",SP_SUL!K263)</f>
        <v>*</v>
      </c>
      <c r="I263" s="113" t="str">
        <f>IF(SP_SUL!O263="","*",SP_SUL!O263)</f>
        <v>*</v>
      </c>
      <c r="J263" s="113" t="str">
        <f>IF(SP_SUL!P263="","*",SP_SUL!P263)</f>
        <v>*</v>
      </c>
      <c r="K263" s="83">
        <f>IF(SP_SUL!AK263="","*",SP_SUL!AK263)</f>
        <v>0</v>
      </c>
      <c r="L263" s="83" t="str">
        <f>IF(SP_SUL!AM263="","*",SP_SUL!AM263)</f>
        <v>-</v>
      </c>
      <c r="M263" s="83">
        <f>IF(SP_SUL!AP263="","*",SP_SUL!AP263)</f>
        <v>0</v>
      </c>
      <c r="N263" s="83" t="str">
        <f>IF(SP_SUL!AM263="","*",SP_SUL!AM263)</f>
        <v>-</v>
      </c>
      <c r="O263" s="110" t="str">
        <f>IF(SP_SUL!BH263="","*",SP_SUL!BH263)</f>
        <v>*</v>
      </c>
      <c r="P263" s="147" t="str">
        <f>IF($A$2=1,IF(SP_SUL!BJ263="","*",SP_SUL!BJ263),IF(SP_SUL!BK263="","*",SP_SUL!BK263))</f>
        <v>*</v>
      </c>
    </row>
    <row r="264" spans="1:16">
      <c r="A264" s="82" t="str">
        <f>IF(SP_SUL!B264="","*",SP_SUL!B264)</f>
        <v>*</v>
      </c>
      <c r="B264" s="83" t="str">
        <f>IF(SP_SUL!X264="","*",SP_SUL!X264)</f>
        <v>*</v>
      </c>
      <c r="C264" s="83" t="str">
        <f>IF(SP_SUL!S264="","*",SP_SUL!S264)</f>
        <v>-</v>
      </c>
      <c r="D264" s="83" t="str">
        <f>IF(SP_SUL!T264="","*",SP_SUL!T264)</f>
        <v>-</v>
      </c>
      <c r="E264" s="83" t="str">
        <f>IF(SP_SUL!D264="","*",SP_SUL!D264)</f>
        <v>*</v>
      </c>
      <c r="F264" s="83" t="str">
        <f>IF(SP_SUL!H264="","*",SP_SUL!H264)</f>
        <v>*</v>
      </c>
      <c r="G264" s="83" t="str">
        <f>IF(SP_SUL!M264="","*",SP_SUL!M264)</f>
        <v>-</v>
      </c>
      <c r="H264" s="116" t="str">
        <f>IF(SP_SUL!K264="","*",SP_SUL!K264)</f>
        <v>*</v>
      </c>
      <c r="I264" s="113" t="str">
        <f>IF(SP_SUL!O264="","*",SP_SUL!O264)</f>
        <v>*</v>
      </c>
      <c r="J264" s="113" t="str">
        <f>IF(SP_SUL!P264="","*",SP_SUL!P264)</f>
        <v>*</v>
      </c>
      <c r="K264" s="83">
        <f>IF(SP_SUL!AK264="","*",SP_SUL!AK264)</f>
        <v>0</v>
      </c>
      <c r="L264" s="83" t="str">
        <f>IF(SP_SUL!AM264="","*",SP_SUL!AM264)</f>
        <v>-</v>
      </c>
      <c r="M264" s="83">
        <f>IF(SP_SUL!AP264="","*",SP_SUL!AP264)</f>
        <v>0</v>
      </c>
      <c r="N264" s="83" t="str">
        <f>IF(SP_SUL!AM264="","*",SP_SUL!AM264)</f>
        <v>-</v>
      </c>
      <c r="O264" s="110" t="str">
        <f>IF(SP_SUL!BH264="","*",SP_SUL!BH264)</f>
        <v>*</v>
      </c>
      <c r="P264" s="147" t="str">
        <f>IF($A$2=1,IF(SP_SUL!BJ264="","*",SP_SUL!BJ264),IF(SP_SUL!BK264="","*",SP_SUL!BK264))</f>
        <v>*</v>
      </c>
    </row>
    <row r="265" spans="1:16">
      <c r="A265" s="82" t="str">
        <f>IF(SP_SUL!B265="","*",SP_SUL!B265)</f>
        <v>*</v>
      </c>
      <c r="B265" s="83" t="str">
        <f>IF(SP_SUL!X265="","*",SP_SUL!X265)</f>
        <v>*</v>
      </c>
      <c r="C265" s="83" t="str">
        <f>IF(SP_SUL!S265="","*",SP_SUL!S265)</f>
        <v>-</v>
      </c>
      <c r="D265" s="83" t="str">
        <f>IF(SP_SUL!T265="","*",SP_SUL!T265)</f>
        <v>-</v>
      </c>
      <c r="E265" s="83" t="str">
        <f>IF(SP_SUL!D265="","*",SP_SUL!D265)</f>
        <v>*</v>
      </c>
      <c r="F265" s="83" t="str">
        <f>IF(SP_SUL!H265="","*",SP_SUL!H265)</f>
        <v>*</v>
      </c>
      <c r="G265" s="83" t="str">
        <f>IF(SP_SUL!M265="","*",SP_SUL!M265)</f>
        <v>-</v>
      </c>
      <c r="H265" s="116" t="str">
        <f>IF(SP_SUL!K265="","*",SP_SUL!K265)</f>
        <v>*</v>
      </c>
      <c r="I265" s="113" t="str">
        <f>IF(SP_SUL!O265="","*",SP_SUL!O265)</f>
        <v>*</v>
      </c>
      <c r="J265" s="113" t="str">
        <f>IF(SP_SUL!P265="","*",SP_SUL!P265)</f>
        <v>*</v>
      </c>
      <c r="K265" s="83">
        <f>IF(SP_SUL!AK265="","*",SP_SUL!AK265)</f>
        <v>0</v>
      </c>
      <c r="L265" s="83" t="str">
        <f>IF(SP_SUL!AM265="","*",SP_SUL!AM265)</f>
        <v>-</v>
      </c>
      <c r="M265" s="83">
        <f>IF(SP_SUL!AP265="","*",SP_SUL!AP265)</f>
        <v>0</v>
      </c>
      <c r="N265" s="83" t="str">
        <f>IF(SP_SUL!AM265="","*",SP_SUL!AM265)</f>
        <v>-</v>
      </c>
      <c r="O265" s="110" t="str">
        <f>IF(SP_SUL!BH265="","*",SP_SUL!BH265)</f>
        <v>*</v>
      </c>
      <c r="P265" s="147" t="str">
        <f>IF($A$2=1,IF(SP_SUL!BJ265="","*",SP_SUL!BJ265),IF(SP_SUL!BK265="","*",SP_SUL!BK265))</f>
        <v>*</v>
      </c>
    </row>
    <row r="266" spans="1:16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>
      <c r="A267" s="82" t="str">
        <f>IF(SP_SUL!B267="","*",SP_SUL!B267)</f>
        <v>*</v>
      </c>
      <c r="B267" s="83" t="str">
        <f>IF(SP_SUL!X267="","*",SP_SUL!X267)</f>
        <v>*</v>
      </c>
      <c r="C267" s="83" t="str">
        <f>IF(SP_SUL!S267="","*",SP_SUL!S267)</f>
        <v>-</v>
      </c>
      <c r="D267" s="83" t="str">
        <f>IF(SP_SUL!T267="","*",SP_SUL!T267)</f>
        <v>-</v>
      </c>
      <c r="E267" s="83" t="str">
        <f>IF(SP_SUL!D267="","*",SP_SUL!D267)</f>
        <v>*</v>
      </c>
      <c r="F267" s="83" t="str">
        <f>IF(SP_SUL!H267="","*",SP_SUL!H267)</f>
        <v>*</v>
      </c>
      <c r="G267" s="83" t="str">
        <f>IF(SP_SUL!M267="","*",SP_SUL!M267)</f>
        <v>-</v>
      </c>
      <c r="H267" s="116" t="str">
        <f>IF(SP_SUL!K267="","*",SP_SUL!K267)</f>
        <v>*</v>
      </c>
      <c r="I267" s="113" t="str">
        <f>IF(SP_SUL!O267="","*",SP_SUL!O267)</f>
        <v>*</v>
      </c>
      <c r="J267" s="113" t="str">
        <f>IF(SP_SUL!P267="","*",SP_SUL!P267)</f>
        <v>*</v>
      </c>
      <c r="K267" s="83">
        <f>IF(SP_SUL!AK267="","*",SP_SUL!AK267)</f>
        <v>0</v>
      </c>
      <c r="L267" s="83" t="str">
        <f>IF(SP_SUL!AM267="","*",SP_SUL!AM267)</f>
        <v>-</v>
      </c>
      <c r="M267" s="83">
        <f>IF(SP_SUL!AP267="","*",SP_SUL!AP267)</f>
        <v>0</v>
      </c>
      <c r="N267" s="83" t="str">
        <f>IF(SP_SUL!AM267="","*",SP_SUL!AM267)</f>
        <v>-</v>
      </c>
      <c r="O267" s="110" t="str">
        <f>IF(SP_SUL!BH267="","*",SP_SUL!BH267)</f>
        <v>*</v>
      </c>
      <c r="P267" s="147" t="str">
        <f>IF($A$2=1,IF(SP_SUL!BJ267="","*",SP_SUL!BJ267),IF(SP_SUL!BK267="","*",SP_SUL!BK267))</f>
        <v>*</v>
      </c>
    </row>
    <row r="268" spans="1:16">
      <c r="A268" s="82" t="str">
        <f>IF(SP_SUL!B268="","*",SP_SUL!B268)</f>
        <v>*</v>
      </c>
      <c r="B268" s="83" t="str">
        <f>IF(SP_SUL!X268="","*",SP_SUL!X268)</f>
        <v>*</v>
      </c>
      <c r="C268" s="83" t="str">
        <f>IF(SP_SUL!S268="","*",SP_SUL!S268)</f>
        <v>-</v>
      </c>
      <c r="D268" s="83" t="str">
        <f>IF(SP_SUL!T268="","*",SP_SUL!T268)</f>
        <v>-</v>
      </c>
      <c r="E268" s="83" t="str">
        <f>IF(SP_SUL!D268="","*",SP_SUL!D268)</f>
        <v>*</v>
      </c>
      <c r="F268" s="83" t="str">
        <f>IF(SP_SUL!H268="","*",SP_SUL!H268)</f>
        <v>*</v>
      </c>
      <c r="G268" s="83" t="str">
        <f>IF(SP_SUL!M268="","*",SP_SUL!M268)</f>
        <v>-</v>
      </c>
      <c r="H268" s="116" t="str">
        <f>IF(SP_SUL!K268="","*",SP_SUL!K268)</f>
        <v>*</v>
      </c>
      <c r="I268" s="113" t="str">
        <f>IF(SP_SUL!O268="","*",SP_SUL!O268)</f>
        <v>*</v>
      </c>
      <c r="J268" s="113" t="str">
        <f>IF(SP_SUL!P268="","*",SP_SUL!P268)</f>
        <v>*</v>
      </c>
      <c r="K268" s="83">
        <f>IF(SP_SUL!AK268="","*",SP_SUL!AK268)</f>
        <v>0</v>
      </c>
      <c r="L268" s="83" t="str">
        <f>IF(SP_SUL!AM268="","*",SP_SUL!AM268)</f>
        <v>-</v>
      </c>
      <c r="M268" s="83">
        <f>IF(SP_SUL!AP268="","*",SP_SUL!AP268)</f>
        <v>0</v>
      </c>
      <c r="N268" s="83" t="str">
        <f>IF(SP_SUL!AM268="","*",SP_SUL!AM268)</f>
        <v>-</v>
      </c>
      <c r="O268" s="110" t="str">
        <f>IF(SP_SUL!BH268="","*",SP_SUL!BH268)</f>
        <v>*</v>
      </c>
      <c r="P268" s="147" t="str">
        <f>IF($A$2=1,IF(SP_SUL!BJ268="","*",SP_SUL!BJ268),IF(SP_SUL!BK268="","*",SP_SUL!BK268))</f>
        <v>*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 t="str">
        <f>IF(SP_SUL!B270="","*",SP_SUL!B270)</f>
        <v>*</v>
      </c>
      <c r="B270" s="83" t="str">
        <f>IF(SP_SUL!X270="","*",SP_SUL!X270)</f>
        <v>*</v>
      </c>
      <c r="C270" s="83" t="str">
        <f>IF(SP_SUL!S270="","*",SP_SUL!S270)</f>
        <v>-</v>
      </c>
      <c r="D270" s="83" t="str">
        <f>IF(SP_SUL!T270="","*",SP_SUL!T270)</f>
        <v>-</v>
      </c>
      <c r="E270" s="83" t="str">
        <f>IF(SP_SUL!D270="","*",SP_SUL!D270)</f>
        <v>*</v>
      </c>
      <c r="F270" s="83" t="str">
        <f>IF(SP_SUL!H270="","*",SP_SUL!H270)</f>
        <v>*</v>
      </c>
      <c r="G270" s="83" t="str">
        <f>IF(SP_SUL!M270="","*",SP_SUL!M270)</f>
        <v>-</v>
      </c>
      <c r="H270" s="116" t="str">
        <f>IF(SP_SUL!K270="","*",SP_SUL!K270)</f>
        <v>*</v>
      </c>
      <c r="I270" s="113" t="str">
        <f>IF(SP_SUL!O270="","*",SP_SUL!O270)</f>
        <v>*</v>
      </c>
      <c r="J270" s="113" t="str">
        <f>IF(SP_SUL!P270="","*",SP_SUL!P270)</f>
        <v>*</v>
      </c>
      <c r="K270" s="83">
        <f>IF(SP_SUL!AK270="","*",SP_SUL!AK270)</f>
        <v>0</v>
      </c>
      <c r="L270" s="83" t="str">
        <f>IF(SP_SUL!AM270="","*",SP_SUL!AM270)</f>
        <v>-</v>
      </c>
      <c r="M270" s="83">
        <f>IF(SP_SUL!AP270="","*",SP_SUL!AP270)</f>
        <v>0</v>
      </c>
      <c r="N270" s="83" t="str">
        <f>IF(SP_SUL!AM270="","*",SP_SUL!AM270)</f>
        <v>-</v>
      </c>
      <c r="O270" s="110" t="str">
        <f>IF(SP_SUL!BH270="","*",SP_SUL!BH270)</f>
        <v>*</v>
      </c>
      <c r="P270" s="147" t="str">
        <f>IF($A$2=1,IF(SP_SUL!BJ270="","*",SP_SUL!BJ270),IF(SP_SUL!BK270="","*",SP_SUL!BK270))</f>
        <v>*</v>
      </c>
    </row>
    <row r="271" spans="1:16">
      <c r="A271" s="82" t="str">
        <f>IF(SP_SUL!B271="","*",SP_SUL!B271)</f>
        <v>*</v>
      </c>
      <c r="B271" s="83" t="str">
        <f>IF(SP_SUL!X271="","*",SP_SUL!X271)</f>
        <v>*</v>
      </c>
      <c r="C271" s="83" t="str">
        <f>IF(SP_SUL!S271="","*",SP_SUL!S271)</f>
        <v>-</v>
      </c>
      <c r="D271" s="83" t="str">
        <f>IF(SP_SUL!T271="","*",SP_SUL!T271)</f>
        <v>-</v>
      </c>
      <c r="E271" s="83" t="str">
        <f>IF(SP_SUL!D271="","*",SP_SUL!D271)</f>
        <v>*</v>
      </c>
      <c r="F271" s="83" t="str">
        <f>IF(SP_SUL!H271="","*",SP_SUL!H271)</f>
        <v>*</v>
      </c>
      <c r="G271" s="83" t="str">
        <f>IF(SP_SUL!M271="","*",SP_SUL!M271)</f>
        <v>-</v>
      </c>
      <c r="H271" s="116" t="str">
        <f>IF(SP_SUL!K271="","*",SP_SUL!K271)</f>
        <v>*</v>
      </c>
      <c r="I271" s="113" t="str">
        <f>IF(SP_SUL!O271="","*",SP_SUL!O271)</f>
        <v>*</v>
      </c>
      <c r="J271" s="113" t="str">
        <f>IF(SP_SUL!P271="","*",SP_SUL!P271)</f>
        <v>*</v>
      </c>
      <c r="K271" s="83">
        <f>IF(SP_SUL!AK271="","*",SP_SUL!AK271)</f>
        <v>0</v>
      </c>
      <c r="L271" s="83" t="str">
        <f>IF(SP_SUL!AM271="","*",SP_SUL!AM271)</f>
        <v>-</v>
      </c>
      <c r="M271" s="83">
        <f>IF(SP_SUL!AP271="","*",SP_SUL!AP271)</f>
        <v>0</v>
      </c>
      <c r="N271" s="83" t="str">
        <f>IF(SP_SUL!AM271="","*",SP_SUL!AM271)</f>
        <v>-</v>
      </c>
      <c r="O271" s="110" t="str">
        <f>IF(SP_SUL!BH271="","*",SP_SUL!BH271)</f>
        <v>*</v>
      </c>
      <c r="P271" s="147" t="str">
        <f>IF($A$2=1,IF(SP_SUL!BJ271="","*",SP_SUL!BJ271),IF(SP_SUL!BK271="","*",SP_SUL!BK271))</f>
        <v>*</v>
      </c>
    </row>
    <row r="272" spans="1:16">
      <c r="A272" s="82" t="str">
        <f>IF(SP_SUL!B272="","*",SP_SUL!B272)</f>
        <v>*</v>
      </c>
      <c r="B272" s="83" t="str">
        <f>IF(SP_SUL!X272="","*",SP_SUL!X272)</f>
        <v>*</v>
      </c>
      <c r="C272" s="83" t="str">
        <f>IF(SP_SUL!S272="","*",SP_SUL!S272)</f>
        <v>-</v>
      </c>
      <c r="D272" s="83" t="str">
        <f>IF(SP_SUL!T272="","*",SP_SUL!T272)</f>
        <v>-</v>
      </c>
      <c r="E272" s="83" t="str">
        <f>IF(SP_SUL!D272="","*",SP_SUL!D272)</f>
        <v>*</v>
      </c>
      <c r="F272" s="83" t="str">
        <f>IF(SP_SUL!H272="","*",SP_SUL!H272)</f>
        <v>*</v>
      </c>
      <c r="G272" s="83" t="str">
        <f>IF(SP_SUL!M272="","*",SP_SUL!M272)</f>
        <v>-</v>
      </c>
      <c r="H272" s="116" t="str">
        <f>IF(SP_SUL!K272="","*",SP_SUL!K272)</f>
        <v>*</v>
      </c>
      <c r="I272" s="113" t="str">
        <f>IF(SP_SUL!O272="","*",SP_SUL!O272)</f>
        <v>*</v>
      </c>
      <c r="J272" s="113" t="str">
        <f>IF(SP_SUL!P272="","*",SP_SUL!P272)</f>
        <v>*</v>
      </c>
      <c r="K272" s="83">
        <f>IF(SP_SUL!AK272="","*",SP_SUL!AK272)</f>
        <v>0</v>
      </c>
      <c r="L272" s="83" t="str">
        <f>IF(SP_SUL!AM272="","*",SP_SUL!AM272)</f>
        <v>-</v>
      </c>
      <c r="M272" s="83">
        <f>IF(SP_SUL!AP272="","*",SP_SUL!AP272)</f>
        <v>0</v>
      </c>
      <c r="N272" s="83" t="str">
        <f>IF(SP_SUL!AM272="","*",SP_SUL!AM272)</f>
        <v>-</v>
      </c>
      <c r="O272" s="110" t="str">
        <f>IF(SP_SUL!BH272="","*",SP_SUL!BH272)</f>
        <v>*</v>
      </c>
      <c r="P272" s="147" t="str">
        <f>IF($A$2=1,IF(SP_SUL!BJ272="","*",SP_SUL!BJ272),IF(SP_SUL!BK272="","*",SP_SUL!BK272))</f>
        <v>*</v>
      </c>
    </row>
    <row r="273" spans="1:16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>
      <c r="A274" s="82" t="str">
        <f>IF(SP_SUL!B274="","*",SP_SUL!B274)</f>
        <v>*</v>
      </c>
      <c r="B274" s="83" t="str">
        <f>IF(SP_SUL!X274="","*",SP_SUL!X274)</f>
        <v>*</v>
      </c>
      <c r="C274" s="83" t="str">
        <f>IF(SP_SUL!S274="","*",SP_SUL!S274)</f>
        <v>-</v>
      </c>
      <c r="D274" s="83" t="str">
        <f>IF(SP_SUL!T274="","*",SP_SUL!T274)</f>
        <v>-</v>
      </c>
      <c r="E274" s="83" t="str">
        <f>IF(SP_SUL!D274="","*",SP_SUL!D274)</f>
        <v>*</v>
      </c>
      <c r="F274" s="83" t="str">
        <f>IF(SP_SUL!H274="","*",SP_SUL!H274)</f>
        <v>*</v>
      </c>
      <c r="G274" s="83" t="str">
        <f>IF(SP_SUL!M274="","*",SP_SUL!M274)</f>
        <v>-</v>
      </c>
      <c r="H274" s="116" t="str">
        <f>IF(SP_SUL!K274="","*",SP_SUL!K274)</f>
        <v>*</v>
      </c>
      <c r="I274" s="113" t="str">
        <f>IF(SP_SUL!O274="","*",SP_SUL!O274)</f>
        <v>*</v>
      </c>
      <c r="J274" s="113" t="str">
        <f>IF(SP_SUL!P274="","*",SP_SUL!P274)</f>
        <v>*</v>
      </c>
      <c r="K274" s="83">
        <f>IF(SP_SUL!AK274="","*",SP_SUL!AK274)</f>
        <v>0</v>
      </c>
      <c r="L274" s="83" t="str">
        <f>IF(SP_SUL!AM274="","*",SP_SUL!AM274)</f>
        <v>-</v>
      </c>
      <c r="M274" s="83">
        <f>IF(SP_SUL!AP274="","*",SP_SUL!AP274)</f>
        <v>0</v>
      </c>
      <c r="N274" s="83" t="str">
        <f>IF(SP_SUL!AM274="","*",SP_SUL!AM274)</f>
        <v>-</v>
      </c>
      <c r="O274" s="110" t="str">
        <f>IF(SP_SUL!BH274="","*",SP_SUL!BH274)</f>
        <v>*</v>
      </c>
      <c r="P274" s="147" t="str">
        <f>IF($A$2=1,IF(SP_SUL!BJ274="","*",SP_SUL!BJ274),IF(SP_SUL!BK274="","*",SP_SUL!BK274))</f>
        <v>*</v>
      </c>
    </row>
    <row r="275" spans="1:16">
      <c r="A275" s="82" t="str">
        <f>IF(SP_SUL!B275="","*",SP_SUL!B275)</f>
        <v>*</v>
      </c>
      <c r="B275" s="83" t="str">
        <f>IF(SP_SUL!X275="","*",SP_SUL!X275)</f>
        <v>*</v>
      </c>
      <c r="C275" s="83" t="str">
        <f>IF(SP_SUL!S275="","*",SP_SUL!S275)</f>
        <v>-</v>
      </c>
      <c r="D275" s="83" t="str">
        <f>IF(SP_SUL!T275="","*",SP_SUL!T275)</f>
        <v>-</v>
      </c>
      <c r="E275" s="83" t="str">
        <f>IF(SP_SUL!D275="","*",SP_SUL!D275)</f>
        <v>*</v>
      </c>
      <c r="F275" s="83" t="str">
        <f>IF(SP_SUL!H275="","*",SP_SUL!H275)</f>
        <v>*</v>
      </c>
      <c r="G275" s="83" t="str">
        <f>IF(SP_SUL!M275="","*",SP_SUL!M275)</f>
        <v>-</v>
      </c>
      <c r="H275" s="116" t="str">
        <f>IF(SP_SUL!K275="","*",SP_SUL!K275)</f>
        <v>*</v>
      </c>
      <c r="I275" s="113" t="str">
        <f>IF(SP_SUL!O275="","*",SP_SUL!O275)</f>
        <v>*</v>
      </c>
      <c r="J275" s="113" t="str">
        <f>IF(SP_SUL!P275="","*",SP_SUL!P275)</f>
        <v>*</v>
      </c>
      <c r="K275" s="83">
        <f>IF(SP_SUL!AK275="","*",SP_SUL!AK275)</f>
        <v>0</v>
      </c>
      <c r="L275" s="83" t="str">
        <f>IF(SP_SUL!AM275="","*",SP_SUL!AM275)</f>
        <v>-</v>
      </c>
      <c r="M275" s="83">
        <f>IF(SP_SUL!AP275="","*",SP_SUL!AP275)</f>
        <v>0</v>
      </c>
      <c r="N275" s="83" t="str">
        <f>IF(SP_SUL!AM275="","*",SP_SUL!AM275)</f>
        <v>-</v>
      </c>
      <c r="O275" s="110" t="str">
        <f>IF(SP_SUL!BH275="","*",SP_SUL!BH275)</f>
        <v>*</v>
      </c>
      <c r="P275" s="147" t="str">
        <f>IF($A$2=1,IF(SP_SUL!BJ275="","*",SP_SUL!BJ275),IF(SP_SUL!BK275="","*",SP_SUL!BK275))</f>
        <v>*</v>
      </c>
    </row>
    <row r="276" spans="1:16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 t="str">
        <f>IF(SP_SUL!B278="","*",SP_SUL!B278)</f>
        <v>*</v>
      </c>
      <c r="B278" s="83" t="str">
        <f>IF(SP_SUL!X278="","*",SP_SUL!X278)</f>
        <v>*</v>
      </c>
      <c r="C278" s="83" t="str">
        <f>IF(SP_SUL!S278="","*",SP_SUL!S278)</f>
        <v>-</v>
      </c>
      <c r="D278" s="83" t="str">
        <f>IF(SP_SUL!T278="","*",SP_SUL!T278)</f>
        <v>-</v>
      </c>
      <c r="E278" s="83" t="str">
        <f>IF(SP_SUL!D278="","*",SP_SUL!D278)</f>
        <v>*</v>
      </c>
      <c r="F278" s="83" t="str">
        <f>IF(SP_SUL!H278="","*",SP_SUL!H278)</f>
        <v>*</v>
      </c>
      <c r="G278" s="83" t="str">
        <f>IF(SP_SUL!M278="","*",SP_SUL!M278)</f>
        <v>-</v>
      </c>
      <c r="H278" s="116" t="str">
        <f>IF(SP_SUL!K278="","*",SP_SUL!K278)</f>
        <v>*</v>
      </c>
      <c r="I278" s="113" t="str">
        <f>IF(SP_SUL!O278="","*",SP_SUL!O278)</f>
        <v>*</v>
      </c>
      <c r="J278" s="113" t="str">
        <f>IF(SP_SUL!P278="","*",SP_SUL!P278)</f>
        <v>*</v>
      </c>
      <c r="K278" s="83">
        <f>IF(SP_SUL!AK278="","*",SP_SUL!AK278)</f>
        <v>0</v>
      </c>
      <c r="L278" s="83" t="str">
        <f>IF(SP_SUL!AM278="","*",SP_SUL!AM278)</f>
        <v>-</v>
      </c>
      <c r="M278" s="83">
        <f>IF(SP_SUL!AP278="","*",SP_SUL!AP278)</f>
        <v>0</v>
      </c>
      <c r="N278" s="83" t="str">
        <f>IF(SP_SUL!AM278="","*",SP_SUL!AM278)</f>
        <v>-</v>
      </c>
      <c r="O278" s="110" t="str">
        <f>IF(SP_SUL!BH278="","*",SP_SUL!BH278)</f>
        <v>*</v>
      </c>
      <c r="P278" s="147" t="str">
        <f>IF($A$2=1,IF(SP_SUL!BJ278="","*",SP_SUL!BJ278),IF(SP_SUL!BK278="","*",SP_SUL!BK278))</f>
        <v>*</v>
      </c>
    </row>
    <row r="279" spans="1:16">
      <c r="A279" s="82" t="str">
        <f>IF(SP_SUL!B279="","*",SP_SUL!B279)</f>
        <v>*</v>
      </c>
      <c r="B279" s="83" t="str">
        <f>IF(SP_SUL!X279="","*",SP_SUL!X279)</f>
        <v>*</v>
      </c>
      <c r="C279" s="83" t="str">
        <f>IF(SP_SUL!S279="","*",SP_SUL!S279)</f>
        <v>-</v>
      </c>
      <c r="D279" s="83" t="str">
        <f>IF(SP_SUL!T279="","*",SP_SUL!T279)</f>
        <v>-</v>
      </c>
      <c r="E279" s="83" t="str">
        <f>IF(SP_SUL!D279="","*",SP_SUL!D279)</f>
        <v>*</v>
      </c>
      <c r="F279" s="83" t="str">
        <f>IF(SP_SUL!H279="","*",SP_SUL!H279)</f>
        <v>*</v>
      </c>
      <c r="G279" s="83" t="str">
        <f>IF(SP_SUL!M279="","*",SP_SUL!M279)</f>
        <v>-</v>
      </c>
      <c r="H279" s="116" t="str">
        <f>IF(SP_SUL!K279="","*",SP_SUL!K279)</f>
        <v>*</v>
      </c>
      <c r="I279" s="113" t="str">
        <f>IF(SP_SUL!O279="","*",SP_SUL!O279)</f>
        <v>*</v>
      </c>
      <c r="J279" s="113" t="str">
        <f>IF(SP_SUL!P279="","*",SP_SUL!P279)</f>
        <v>*</v>
      </c>
      <c r="K279" s="83">
        <f>IF(SP_SUL!AK279="","*",SP_SUL!AK279)</f>
        <v>0</v>
      </c>
      <c r="L279" s="83" t="str">
        <f>IF(SP_SUL!AM279="","*",SP_SUL!AM279)</f>
        <v>-</v>
      </c>
      <c r="M279" s="83">
        <f>IF(SP_SUL!AP279="","*",SP_SUL!AP279)</f>
        <v>0</v>
      </c>
      <c r="N279" s="83" t="str">
        <f>IF(SP_SUL!AM279="","*",SP_SUL!AM279)</f>
        <v>-</v>
      </c>
      <c r="O279" s="110" t="str">
        <f>IF(SP_SUL!BH279="","*",SP_SUL!BH279)</f>
        <v>*</v>
      </c>
      <c r="P279" s="147" t="str">
        <f>IF($A$2=1,IF(SP_SUL!BJ279="","*",SP_SUL!BJ279),IF(SP_SUL!BK279="","*",SP_SUL!BK279))</f>
        <v>*</v>
      </c>
    </row>
    <row r="280" spans="1:16">
      <c r="A280" s="82" t="str">
        <f>IF(SP_SUL!B280="","*",SP_SUL!B280)</f>
        <v>*</v>
      </c>
      <c r="B280" s="83" t="str">
        <f>IF(SP_SUL!X280="","*",SP_SUL!X280)</f>
        <v>*</v>
      </c>
      <c r="C280" s="83" t="str">
        <f>IF(SP_SUL!S280="","*",SP_SUL!S280)</f>
        <v>-</v>
      </c>
      <c r="D280" s="83" t="str">
        <f>IF(SP_SUL!T280="","*",SP_SUL!T280)</f>
        <v>-</v>
      </c>
      <c r="E280" s="83" t="str">
        <f>IF(SP_SUL!D280="","*",SP_SUL!D280)</f>
        <v>*</v>
      </c>
      <c r="F280" s="83" t="str">
        <f>IF(SP_SUL!H280="","*",SP_SUL!H280)</f>
        <v>*</v>
      </c>
      <c r="G280" s="83" t="str">
        <f>IF(SP_SUL!M280="","*",SP_SUL!M280)</f>
        <v>-</v>
      </c>
      <c r="H280" s="116" t="str">
        <f>IF(SP_SUL!K280="","*",SP_SUL!K280)</f>
        <v>*</v>
      </c>
      <c r="I280" s="113" t="str">
        <f>IF(SP_SUL!O280="","*",SP_SUL!O280)</f>
        <v>*</v>
      </c>
      <c r="J280" s="113" t="str">
        <f>IF(SP_SUL!P280="","*",SP_SUL!P280)</f>
        <v>*</v>
      </c>
      <c r="K280" s="83">
        <f>IF(SP_SUL!AK280="","*",SP_SUL!AK280)</f>
        <v>0</v>
      </c>
      <c r="L280" s="83" t="str">
        <f>IF(SP_SUL!AM280="","*",SP_SUL!AM280)</f>
        <v>-</v>
      </c>
      <c r="M280" s="83">
        <f>IF(SP_SUL!AP280="","*",SP_SUL!AP280)</f>
        <v>0</v>
      </c>
      <c r="N280" s="83" t="str">
        <f>IF(SP_SUL!AM280="","*",SP_SUL!AM280)</f>
        <v>-</v>
      </c>
      <c r="O280" s="110" t="str">
        <f>IF(SP_SUL!BH280="","*",SP_SUL!BH280)</f>
        <v>*</v>
      </c>
      <c r="P280" s="147" t="str">
        <f>IF($A$2=1,IF(SP_SUL!BJ280="","*",SP_SUL!BJ280),IF(SP_SUL!BK280="","*",SP_SUL!BK280))</f>
        <v>*</v>
      </c>
    </row>
    <row r="281" spans="1:16">
      <c r="A281" s="82" t="str">
        <f>IF(SP_SUL!B281="","*",SP_SUL!B281)</f>
        <v>*</v>
      </c>
      <c r="B281" s="83" t="str">
        <f>IF(SP_SUL!X281="","*",SP_SUL!X281)</f>
        <v>*</v>
      </c>
      <c r="C281" s="83" t="str">
        <f>IF(SP_SUL!S281="","*",SP_SUL!S281)</f>
        <v>-</v>
      </c>
      <c r="D281" s="83" t="str">
        <f>IF(SP_SUL!T281="","*",SP_SUL!T281)</f>
        <v>-</v>
      </c>
      <c r="E281" s="83" t="str">
        <f>IF(SP_SUL!D281="","*",SP_SUL!D281)</f>
        <v>*</v>
      </c>
      <c r="F281" s="83" t="str">
        <f>IF(SP_SUL!H281="","*",SP_SUL!H281)</f>
        <v>*</v>
      </c>
      <c r="G281" s="83" t="str">
        <f>IF(SP_SUL!M281="","*",SP_SUL!M281)</f>
        <v>-</v>
      </c>
      <c r="H281" s="116" t="str">
        <f>IF(SP_SUL!K281="","*",SP_SUL!K281)</f>
        <v>*</v>
      </c>
      <c r="I281" s="113" t="str">
        <f>IF(SP_SUL!O281="","*",SP_SUL!O281)</f>
        <v>*</v>
      </c>
      <c r="J281" s="113" t="str">
        <f>IF(SP_SUL!P281="","*",SP_SUL!P281)</f>
        <v>*</v>
      </c>
      <c r="K281" s="83">
        <f>IF(SP_SUL!AK281="","*",SP_SUL!AK281)</f>
        <v>0</v>
      </c>
      <c r="L281" s="83" t="str">
        <f>IF(SP_SUL!AM281="","*",SP_SUL!AM281)</f>
        <v>-</v>
      </c>
      <c r="M281" s="83">
        <f>IF(SP_SUL!AP281="","*",SP_SUL!AP281)</f>
        <v>0</v>
      </c>
      <c r="N281" s="83" t="str">
        <f>IF(SP_SUL!AM281="","*",SP_SUL!AM281)</f>
        <v>-</v>
      </c>
      <c r="O281" s="110" t="str">
        <f>IF(SP_SUL!BH281="","*",SP_SUL!BH281)</f>
        <v>*</v>
      </c>
      <c r="P281" s="147" t="str">
        <f>IF($A$2=1,IF(SP_SUL!BJ281="","*",SP_SUL!BJ281),IF(SP_SUL!BK281="","*",SP_SUL!BK281))</f>
        <v>*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 t="str">
        <f>IF(SP_SUL!B284="","*",SP_SUL!B284)</f>
        <v>*</v>
      </c>
      <c r="B284" s="83" t="str">
        <f>IF(SP_SUL!X284="","*",SP_SUL!X284)</f>
        <v>*</v>
      </c>
      <c r="C284" s="83" t="str">
        <f>IF(SP_SUL!S284="","*",SP_SUL!S284)</f>
        <v>-</v>
      </c>
      <c r="D284" s="83" t="str">
        <f>IF(SP_SUL!T284="","*",SP_SUL!T284)</f>
        <v>-</v>
      </c>
      <c r="E284" s="83" t="str">
        <f>IF(SP_SUL!D284="","*",SP_SUL!D284)</f>
        <v>*</v>
      </c>
      <c r="F284" s="83" t="str">
        <f>IF(SP_SUL!H284="","*",SP_SUL!H284)</f>
        <v>*</v>
      </c>
      <c r="G284" s="83" t="str">
        <f>IF(SP_SUL!M284="","*",SP_SUL!M284)</f>
        <v>-</v>
      </c>
      <c r="H284" s="116" t="str">
        <f>IF(SP_SUL!K284="","*",SP_SUL!K284)</f>
        <v>*</v>
      </c>
      <c r="I284" s="113" t="str">
        <f>IF(SP_SUL!O284="","*",SP_SUL!O284)</f>
        <v>*</v>
      </c>
      <c r="J284" s="113" t="str">
        <f>IF(SP_SUL!P284="","*",SP_SUL!P284)</f>
        <v>*</v>
      </c>
      <c r="K284" s="83">
        <f>IF(SP_SUL!AK284="","*",SP_SUL!AK284)</f>
        <v>0</v>
      </c>
      <c r="L284" s="83" t="str">
        <f>IF(SP_SUL!AM284="","*",SP_SUL!AM284)</f>
        <v>-</v>
      </c>
      <c r="M284" s="83">
        <f>IF(SP_SUL!AP284="","*",SP_SUL!AP284)</f>
        <v>0</v>
      </c>
      <c r="N284" s="83" t="str">
        <f>IF(SP_SUL!AM284="","*",SP_SUL!AM284)</f>
        <v>-</v>
      </c>
      <c r="O284" s="110" t="str">
        <f>IF(SP_SUL!BH284="","*",SP_SUL!BH284)</f>
        <v>*</v>
      </c>
      <c r="P284" s="147" t="str">
        <f>IF($A$2=1,IF(SP_SUL!BJ284="","*",SP_SUL!BJ284),IF(SP_SUL!BK284="","*",SP_SUL!BK284))</f>
        <v>*</v>
      </c>
    </row>
    <row r="285" spans="1:16">
      <c r="A285" s="82" t="str">
        <f>IF(SP_SUL!B285="","*",SP_SUL!B285)</f>
        <v>*</v>
      </c>
      <c r="B285" s="83" t="str">
        <f>IF(SP_SUL!X285="","*",SP_SUL!X285)</f>
        <v>*</v>
      </c>
      <c r="C285" s="83" t="str">
        <f>IF(SP_SUL!S285="","*",SP_SUL!S285)</f>
        <v>-</v>
      </c>
      <c r="D285" s="83" t="str">
        <f>IF(SP_SUL!T285="","*",SP_SUL!T285)</f>
        <v>-</v>
      </c>
      <c r="E285" s="83" t="str">
        <f>IF(SP_SUL!D285="","*",SP_SUL!D285)</f>
        <v>*</v>
      </c>
      <c r="F285" s="83" t="str">
        <f>IF(SP_SUL!H285="","*",SP_SUL!H285)</f>
        <v>*</v>
      </c>
      <c r="G285" s="83" t="str">
        <f>IF(SP_SUL!M285="","*",SP_SUL!M285)</f>
        <v>-</v>
      </c>
      <c r="H285" s="116" t="str">
        <f>IF(SP_SUL!K285="","*",SP_SUL!K285)</f>
        <v>*</v>
      </c>
      <c r="I285" s="113" t="str">
        <f>IF(SP_SUL!O285="","*",SP_SUL!O285)</f>
        <v>*</v>
      </c>
      <c r="J285" s="113" t="str">
        <f>IF(SP_SUL!P285="","*",SP_SUL!P285)</f>
        <v>*</v>
      </c>
      <c r="K285" s="83">
        <f>IF(SP_SUL!AK285="","*",SP_SUL!AK285)</f>
        <v>0</v>
      </c>
      <c r="L285" s="83" t="str">
        <f>IF(SP_SUL!AM285="","*",SP_SUL!AM285)</f>
        <v>-</v>
      </c>
      <c r="M285" s="83">
        <f>IF(SP_SUL!AP285="","*",SP_SUL!AP285)</f>
        <v>0</v>
      </c>
      <c r="N285" s="83" t="str">
        <f>IF(SP_SUL!AM285="","*",SP_SUL!AM285)</f>
        <v>-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>
      <c r="A286" s="82" t="str">
        <f>IF(SP_SUL!B286="","*",SP_SUL!B286)</f>
        <v>*</v>
      </c>
      <c r="B286" s="83" t="str">
        <f>IF(SP_SUL!X286="","*",SP_SUL!X286)</f>
        <v>*</v>
      </c>
      <c r="C286" s="83" t="str">
        <f>IF(SP_SUL!S286="","*",SP_SUL!S286)</f>
        <v>-</v>
      </c>
      <c r="D286" s="83" t="str">
        <f>IF(SP_SUL!T286="","*",SP_SUL!T286)</f>
        <v>-</v>
      </c>
      <c r="E286" s="83" t="str">
        <f>IF(SP_SUL!D286="","*",SP_SUL!D286)</f>
        <v>*</v>
      </c>
      <c r="F286" s="83" t="str">
        <f>IF(SP_SUL!H286="","*",SP_SUL!H286)</f>
        <v>*</v>
      </c>
      <c r="G286" s="83" t="str">
        <f>IF(SP_SUL!M286="","*",SP_SUL!M286)</f>
        <v>-</v>
      </c>
      <c r="H286" s="116" t="str">
        <f>IF(SP_SUL!K286="","*",SP_SUL!K286)</f>
        <v>*</v>
      </c>
      <c r="I286" s="113" t="str">
        <f>IF(SP_SUL!O286="","*",SP_SUL!O286)</f>
        <v>*</v>
      </c>
      <c r="J286" s="113" t="str">
        <f>IF(SP_SUL!P286="","*",SP_SUL!P286)</f>
        <v>*</v>
      </c>
      <c r="K286" s="83">
        <f>IF(SP_SUL!AK286="","*",SP_SUL!AK286)</f>
        <v>0</v>
      </c>
      <c r="L286" s="83" t="str">
        <f>IF(SP_SUL!AM286="","*",SP_SUL!AM286)</f>
        <v>-</v>
      </c>
      <c r="M286" s="83">
        <f>IF(SP_SUL!AP286="","*",SP_SUL!AP286)</f>
        <v>0</v>
      </c>
      <c r="N286" s="83" t="str">
        <f>IF(SP_SUL!AM286="","*",SP_SUL!AM286)</f>
        <v>-</v>
      </c>
      <c r="O286" s="110" t="str">
        <f>IF(SP_SUL!BH286="","*",SP_SUL!BH286)</f>
        <v>*</v>
      </c>
      <c r="P286" s="147" t="str">
        <f>IF($A$2=1,IF(SP_SUL!BJ286="","*",SP_SUL!BJ286),IF(SP_SUL!BK286="","*",SP_SUL!BK286))</f>
        <v>*</v>
      </c>
    </row>
    <row r="287" spans="1:16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>
      <c r="A288" s="82" t="str">
        <f>IF(SP_SUL!B288="","*",SP_SUL!B288)</f>
        <v>*</v>
      </c>
      <c r="B288" s="83" t="str">
        <f>IF(SP_SUL!X288="","*",SP_SUL!X288)</f>
        <v>*</v>
      </c>
      <c r="C288" s="83" t="str">
        <f>IF(SP_SUL!S288="","*",SP_SUL!S288)</f>
        <v>-</v>
      </c>
      <c r="D288" s="83" t="str">
        <f>IF(SP_SUL!T288="","*",SP_SUL!T288)</f>
        <v>-</v>
      </c>
      <c r="E288" s="83" t="str">
        <f>IF(SP_SUL!D288="","*",SP_SUL!D288)</f>
        <v>*</v>
      </c>
      <c r="F288" s="83" t="str">
        <f>IF(SP_SUL!H288="","*",SP_SUL!H288)</f>
        <v>*</v>
      </c>
      <c r="G288" s="83" t="str">
        <f>IF(SP_SUL!M288="","*",SP_SUL!M288)</f>
        <v>-</v>
      </c>
      <c r="H288" s="116" t="str">
        <f>IF(SP_SUL!K288="","*",SP_SUL!K288)</f>
        <v>*</v>
      </c>
      <c r="I288" s="113" t="str">
        <f>IF(SP_SUL!O288="","*",SP_SUL!O288)</f>
        <v>*</v>
      </c>
      <c r="J288" s="113" t="str">
        <f>IF(SP_SUL!P288="","*",SP_SUL!P288)</f>
        <v>*</v>
      </c>
      <c r="K288" s="83">
        <f>IF(SP_SUL!AK288="","*",SP_SUL!AK288)</f>
        <v>0</v>
      </c>
      <c r="L288" s="83" t="str">
        <f>IF(SP_SUL!AM288="","*",SP_SUL!AM288)</f>
        <v>-</v>
      </c>
      <c r="M288" s="83">
        <f>IF(SP_SUL!AP288="","*",SP_SUL!AP288)</f>
        <v>0</v>
      </c>
      <c r="N288" s="83" t="str">
        <f>IF(SP_SUL!AM288="","*",SP_SUL!AM288)</f>
        <v>-</v>
      </c>
      <c r="O288" s="110" t="str">
        <f>IF(SP_SUL!BH288="","*",SP_SUL!BH288)</f>
        <v>*</v>
      </c>
      <c r="P288" s="147" t="str">
        <f>IF($A$2=1,IF(SP_SUL!BJ288="","*",SP_SUL!BJ288),IF(SP_SUL!BK288="","*",SP_SUL!BK288))</f>
        <v>*</v>
      </c>
    </row>
    <row r="289" spans="1:16">
      <c r="A289" s="82" t="str">
        <f>IF(SP_SUL!B289="","*",SP_SUL!B289)</f>
        <v>*</v>
      </c>
      <c r="B289" s="83" t="str">
        <f>IF(SP_SUL!X289="","*",SP_SUL!X289)</f>
        <v>*</v>
      </c>
      <c r="C289" s="83" t="str">
        <f>IF(SP_SUL!S289="","*",SP_SUL!S289)</f>
        <v>-</v>
      </c>
      <c r="D289" s="83" t="str">
        <f>IF(SP_SUL!T289="","*",SP_SUL!T289)</f>
        <v>-</v>
      </c>
      <c r="E289" s="83" t="str">
        <f>IF(SP_SUL!D289="","*",SP_SUL!D289)</f>
        <v>*</v>
      </c>
      <c r="F289" s="83" t="str">
        <f>IF(SP_SUL!H289="","*",SP_SUL!H289)</f>
        <v>*</v>
      </c>
      <c r="G289" s="83" t="str">
        <f>IF(SP_SUL!M289="","*",SP_SUL!M289)</f>
        <v>-</v>
      </c>
      <c r="H289" s="116" t="str">
        <f>IF(SP_SUL!K289="","*",SP_SUL!K289)</f>
        <v>*</v>
      </c>
      <c r="I289" s="113" t="str">
        <f>IF(SP_SUL!O289="","*",SP_SUL!O289)</f>
        <v>*</v>
      </c>
      <c r="J289" s="113" t="str">
        <f>IF(SP_SUL!P289="","*",SP_SUL!P289)</f>
        <v>*</v>
      </c>
      <c r="K289" s="83">
        <f>IF(SP_SUL!AK289="","*",SP_SUL!AK289)</f>
        <v>0</v>
      </c>
      <c r="L289" s="83" t="str">
        <f>IF(SP_SUL!AM289="","*",SP_SUL!AM289)</f>
        <v>-</v>
      </c>
      <c r="M289" s="83">
        <f>IF(SP_SUL!AP289="","*",SP_SUL!AP289)</f>
        <v>0</v>
      </c>
      <c r="N289" s="83" t="str">
        <f>IF(SP_SUL!AM289="","*",SP_SUL!AM289)</f>
        <v>-</v>
      </c>
      <c r="O289" s="110" t="str">
        <f>IF(SP_SUL!BH289="","*",SP_SUL!BH289)</f>
        <v>*</v>
      </c>
      <c r="P289" s="147" t="str">
        <f>IF($A$2=1,IF(SP_SUL!BJ289="","*",SP_SUL!BJ289),IF(SP_SUL!BK289="","*",SP_SUL!BK289))</f>
        <v>*</v>
      </c>
    </row>
    <row r="290" spans="1:16">
      <c r="A290" s="82" t="str">
        <f>IF(SP_SUL!B290="","*",SP_SUL!B290)</f>
        <v>*</v>
      </c>
      <c r="B290" s="83" t="str">
        <f>IF(SP_SUL!X290="","*",SP_SUL!X290)</f>
        <v>*</v>
      </c>
      <c r="C290" s="83" t="str">
        <f>IF(SP_SUL!S290="","*",SP_SUL!S290)</f>
        <v>-</v>
      </c>
      <c r="D290" s="83" t="str">
        <f>IF(SP_SUL!T290="","*",SP_SUL!T290)</f>
        <v>-</v>
      </c>
      <c r="E290" s="83" t="str">
        <f>IF(SP_SUL!D290="","*",SP_SUL!D290)</f>
        <v>*</v>
      </c>
      <c r="F290" s="83" t="str">
        <f>IF(SP_SUL!H290="","*",SP_SUL!H290)</f>
        <v>*</v>
      </c>
      <c r="G290" s="83" t="str">
        <f>IF(SP_SUL!M290="","*",SP_SUL!M290)</f>
        <v>-</v>
      </c>
      <c r="H290" s="116" t="str">
        <f>IF(SP_SUL!K290="","*",SP_SUL!K290)</f>
        <v>*</v>
      </c>
      <c r="I290" s="113" t="str">
        <f>IF(SP_SUL!O290="","*",SP_SUL!O290)</f>
        <v>*</v>
      </c>
      <c r="J290" s="113" t="str">
        <f>IF(SP_SUL!P290="","*",SP_SUL!P290)</f>
        <v>*</v>
      </c>
      <c r="K290" s="83">
        <f>IF(SP_SUL!AK290="","*",SP_SUL!AK290)</f>
        <v>0</v>
      </c>
      <c r="L290" s="83" t="str">
        <f>IF(SP_SUL!AM290="","*",SP_SUL!AM290)</f>
        <v>-</v>
      </c>
      <c r="M290" s="83">
        <f>IF(SP_SUL!AP290="","*",SP_SUL!AP290)</f>
        <v>0</v>
      </c>
      <c r="N290" s="83" t="str">
        <f>IF(SP_SUL!AM290="","*",SP_SUL!AM290)</f>
        <v>-</v>
      </c>
      <c r="O290" s="110" t="str">
        <f>IF(SP_SUL!BH290="","*",SP_SUL!BH290)</f>
        <v>*</v>
      </c>
      <c r="P290" s="147" t="str">
        <f>IF($A$2=1,IF(SP_SUL!BJ290="","*",SP_SUL!BJ290),IF(SP_SUL!BK290="","*",SP_SUL!BK290))</f>
        <v>*</v>
      </c>
    </row>
    <row r="291" spans="1:16">
      <c r="A291" s="82" t="str">
        <f>IF(SP_SUL!B291="","*",SP_SUL!B291)</f>
        <v>*</v>
      </c>
      <c r="B291" s="83" t="str">
        <f>IF(SP_SUL!X291="","*",SP_SUL!X291)</f>
        <v>*</v>
      </c>
      <c r="C291" s="83" t="str">
        <f>IF(SP_SUL!S291="","*",SP_SUL!S291)</f>
        <v>-</v>
      </c>
      <c r="D291" s="83" t="str">
        <f>IF(SP_SUL!T291="","*",SP_SUL!T291)</f>
        <v>-</v>
      </c>
      <c r="E291" s="83" t="str">
        <f>IF(SP_SUL!D291="","*",SP_SUL!D291)</f>
        <v>*</v>
      </c>
      <c r="F291" s="83" t="str">
        <f>IF(SP_SUL!H291="","*",SP_SUL!H291)</f>
        <v>*</v>
      </c>
      <c r="G291" s="83" t="str">
        <f>IF(SP_SUL!M291="","*",SP_SUL!M291)</f>
        <v>-</v>
      </c>
      <c r="H291" s="116" t="str">
        <f>IF(SP_SUL!K291="","*",SP_SUL!K291)</f>
        <v>*</v>
      </c>
      <c r="I291" s="113" t="str">
        <f>IF(SP_SUL!O291="","*",SP_SUL!O291)</f>
        <v>*</v>
      </c>
      <c r="J291" s="113" t="str">
        <f>IF(SP_SUL!P291="","*",SP_SUL!P291)</f>
        <v>*</v>
      </c>
      <c r="K291" s="83">
        <f>IF(SP_SUL!AK291="","*",SP_SUL!AK291)</f>
        <v>0</v>
      </c>
      <c r="L291" s="83" t="str">
        <f>IF(SP_SUL!AM291="","*",SP_SUL!AM291)</f>
        <v>-</v>
      </c>
      <c r="M291" s="83">
        <f>IF(SP_SUL!AP291="","*",SP_SUL!AP291)</f>
        <v>0</v>
      </c>
      <c r="N291" s="83" t="str">
        <f>IF(SP_SUL!AM291="","*",SP_SUL!AM291)</f>
        <v>-</v>
      </c>
      <c r="O291" s="110" t="str">
        <f>IF(SP_SUL!BH291="","*",SP_SUL!BH291)</f>
        <v>*</v>
      </c>
      <c r="P291" s="147" t="str">
        <f>IF($A$2=1,IF(SP_SUL!BJ291="","*",SP_SUL!BJ291),IF(SP_SUL!BK291="","*",SP_SUL!BK291))</f>
        <v>*</v>
      </c>
    </row>
    <row r="292" spans="1:16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 t="str">
        <f>IF(SP_SUL!B294="","*",SP_SUL!B294)</f>
        <v>*</v>
      </c>
      <c r="B294" s="83" t="str">
        <f>IF(SP_SUL!X294="","*",SP_SUL!X294)</f>
        <v>*</v>
      </c>
      <c r="C294" s="83" t="str">
        <f>IF(SP_SUL!S294="","*",SP_SUL!S294)</f>
        <v>-</v>
      </c>
      <c r="D294" s="83" t="str">
        <f>IF(SP_SUL!T294="","*",SP_SUL!T294)</f>
        <v>-</v>
      </c>
      <c r="E294" s="83" t="str">
        <f>IF(SP_SUL!D294="","*",SP_SUL!D294)</f>
        <v>*</v>
      </c>
      <c r="F294" s="83" t="str">
        <f>IF(SP_SUL!H294="","*",SP_SUL!H294)</f>
        <v>*</v>
      </c>
      <c r="G294" s="83" t="str">
        <f>IF(SP_SUL!M294="","*",SP_SUL!M294)</f>
        <v>-</v>
      </c>
      <c r="H294" s="116" t="str">
        <f>IF(SP_SUL!K294="","*",SP_SUL!K294)</f>
        <v>*</v>
      </c>
      <c r="I294" s="113" t="str">
        <f>IF(SP_SUL!O294="","*",SP_SUL!O294)</f>
        <v>*</v>
      </c>
      <c r="J294" s="113" t="str">
        <f>IF(SP_SUL!P294="","*",SP_SUL!P294)</f>
        <v>*</v>
      </c>
      <c r="K294" s="83">
        <f>IF(SP_SUL!AK294="","*",SP_SUL!AK294)</f>
        <v>0</v>
      </c>
      <c r="L294" s="83" t="str">
        <f>IF(SP_SUL!AM294="","*",SP_SUL!AM294)</f>
        <v>-</v>
      </c>
      <c r="M294" s="83">
        <f>IF(SP_SUL!AP294="","*",SP_SUL!AP294)</f>
        <v>0</v>
      </c>
      <c r="N294" s="83" t="str">
        <f>IF(SP_SUL!AM294="","*",SP_SUL!AM294)</f>
        <v>-</v>
      </c>
      <c r="O294" s="110" t="str">
        <f>IF(SP_SUL!BH294="","*",SP_SUL!BH294)</f>
        <v>*</v>
      </c>
      <c r="P294" s="147" t="str">
        <f>IF($A$2=1,IF(SP_SUL!BJ294="","*",SP_SUL!BJ294),IF(SP_SUL!BK294="","*",SP_SUL!BK294))</f>
        <v>*</v>
      </c>
    </row>
    <row r="295" spans="1:16">
      <c r="A295" s="82" t="str">
        <f>IF(SP_SUL!B295="","*",SP_SUL!B295)</f>
        <v>*</v>
      </c>
      <c r="B295" s="83" t="str">
        <f>IF(SP_SUL!X295="","*",SP_SUL!X295)</f>
        <v>*</v>
      </c>
      <c r="C295" s="83" t="str">
        <f>IF(SP_SUL!S295="","*",SP_SUL!S295)</f>
        <v>-</v>
      </c>
      <c r="D295" s="83" t="str">
        <f>IF(SP_SUL!T295="","*",SP_SUL!T295)</f>
        <v>-</v>
      </c>
      <c r="E295" s="83" t="str">
        <f>IF(SP_SUL!D295="","*",SP_SUL!D295)</f>
        <v>*</v>
      </c>
      <c r="F295" s="83" t="str">
        <f>IF(SP_SUL!H295="","*",SP_SUL!H295)</f>
        <v>*</v>
      </c>
      <c r="G295" s="83" t="str">
        <f>IF(SP_SUL!M295="","*",SP_SUL!M295)</f>
        <v>-</v>
      </c>
      <c r="H295" s="116" t="str">
        <f>IF(SP_SUL!K295="","*",SP_SUL!K295)</f>
        <v>*</v>
      </c>
      <c r="I295" s="113" t="str">
        <f>IF(SP_SUL!O295="","*",SP_SUL!O295)</f>
        <v>*</v>
      </c>
      <c r="J295" s="113" t="str">
        <f>IF(SP_SUL!P295="","*",SP_SUL!P295)</f>
        <v>*</v>
      </c>
      <c r="K295" s="83">
        <f>IF(SP_SUL!AK295="","*",SP_SUL!AK295)</f>
        <v>0</v>
      </c>
      <c r="L295" s="83" t="str">
        <f>IF(SP_SUL!AM295="","*",SP_SUL!AM295)</f>
        <v>-</v>
      </c>
      <c r="M295" s="83">
        <f>IF(SP_SUL!AP295="","*",SP_SUL!AP295)</f>
        <v>0</v>
      </c>
      <c r="N295" s="83" t="str">
        <f>IF(SP_SUL!AM295="","*",SP_SUL!AM295)</f>
        <v>-</v>
      </c>
      <c r="O295" s="110" t="str">
        <f>IF(SP_SUL!BH295="","*",SP_SUL!BH295)</f>
        <v>*</v>
      </c>
      <c r="P295" s="147" t="str">
        <f>IF($A$2=1,IF(SP_SUL!BJ295="","*",SP_SUL!BJ295),IF(SP_SUL!BK295="","*",SP_SUL!BK295))</f>
        <v>*</v>
      </c>
    </row>
    <row r="296" spans="1:16">
      <c r="A296" s="82" t="str">
        <f>IF(SP_SUL!B296="","*",SP_SUL!B296)</f>
        <v>*</v>
      </c>
      <c r="B296" s="83" t="str">
        <f>IF(SP_SUL!X296="","*",SP_SUL!X296)</f>
        <v>*</v>
      </c>
      <c r="C296" s="83" t="str">
        <f>IF(SP_SUL!S296="","*",SP_SUL!S296)</f>
        <v>-</v>
      </c>
      <c r="D296" s="83" t="str">
        <f>IF(SP_SUL!T296="","*",SP_SUL!T296)</f>
        <v>-</v>
      </c>
      <c r="E296" s="83" t="str">
        <f>IF(SP_SUL!D296="","*",SP_SUL!D296)</f>
        <v>*</v>
      </c>
      <c r="F296" s="83" t="str">
        <f>IF(SP_SUL!H296="","*",SP_SUL!H296)</f>
        <v>*</v>
      </c>
      <c r="G296" s="83" t="str">
        <f>IF(SP_SUL!M296="","*",SP_SUL!M296)</f>
        <v>-</v>
      </c>
      <c r="H296" s="116" t="str">
        <f>IF(SP_SUL!K296="","*",SP_SUL!K296)</f>
        <v>*</v>
      </c>
      <c r="I296" s="113" t="str">
        <f>IF(SP_SUL!O296="","*",SP_SUL!O296)</f>
        <v>*</v>
      </c>
      <c r="J296" s="113" t="str">
        <f>IF(SP_SUL!P296="","*",SP_SUL!P296)</f>
        <v>*</v>
      </c>
      <c r="K296" s="83">
        <f>IF(SP_SUL!AK296="","*",SP_SUL!AK296)</f>
        <v>0</v>
      </c>
      <c r="L296" s="83" t="str">
        <f>IF(SP_SUL!AM296="","*",SP_SUL!AM296)</f>
        <v>-</v>
      </c>
      <c r="M296" s="83">
        <f>IF(SP_SUL!AP296="","*",SP_SUL!AP296)</f>
        <v>0</v>
      </c>
      <c r="N296" s="83" t="str">
        <f>IF(SP_SUL!AM296="","*",SP_SUL!AM296)</f>
        <v>-</v>
      </c>
      <c r="O296" s="110" t="str">
        <f>IF(SP_SUL!BH296="","*",SP_SUL!BH296)</f>
        <v>*</v>
      </c>
      <c r="P296" s="147" t="str">
        <f>IF($A$2=1,IF(SP_SUL!BJ296="","*",SP_SUL!BJ296),IF(SP_SUL!BK296="","*",SP_SUL!BK296))</f>
        <v>*</v>
      </c>
    </row>
    <row r="297" spans="1:16">
      <c r="A297" s="82" t="str">
        <f>IF(SP_SUL!B297="","*",SP_SUL!B297)</f>
        <v>*</v>
      </c>
      <c r="B297" s="83" t="str">
        <f>IF(SP_SUL!X297="","*",SP_SUL!X297)</f>
        <v>*</v>
      </c>
      <c r="C297" s="83" t="str">
        <f>IF(SP_SUL!S297="","*",SP_SUL!S297)</f>
        <v>-</v>
      </c>
      <c r="D297" s="83" t="str">
        <f>IF(SP_SUL!T297="","*",SP_SUL!T297)</f>
        <v>-</v>
      </c>
      <c r="E297" s="83" t="str">
        <f>IF(SP_SUL!D297="","*",SP_SUL!D297)</f>
        <v>*</v>
      </c>
      <c r="F297" s="83" t="str">
        <f>IF(SP_SUL!H297="","*",SP_SUL!H297)</f>
        <v>*</v>
      </c>
      <c r="G297" s="83" t="str">
        <f>IF(SP_SUL!M297="","*",SP_SUL!M297)</f>
        <v>-</v>
      </c>
      <c r="H297" s="116" t="str">
        <f>IF(SP_SUL!K297="","*",SP_SUL!K297)</f>
        <v>*</v>
      </c>
      <c r="I297" s="113" t="str">
        <f>IF(SP_SUL!O297="","*",SP_SUL!O297)</f>
        <v>*</v>
      </c>
      <c r="J297" s="113" t="str">
        <f>IF(SP_SUL!P297="","*",SP_SUL!P297)</f>
        <v>*</v>
      </c>
      <c r="K297" s="83">
        <f>IF(SP_SUL!AK297="","*",SP_SUL!AK297)</f>
        <v>0</v>
      </c>
      <c r="L297" s="83" t="str">
        <f>IF(SP_SUL!AM297="","*",SP_SUL!AM297)</f>
        <v>-</v>
      </c>
      <c r="M297" s="83">
        <f>IF(SP_SUL!AP297="","*",SP_SUL!AP297)</f>
        <v>0</v>
      </c>
      <c r="N297" s="83" t="str">
        <f>IF(SP_SUL!AM297="","*",SP_SUL!AM297)</f>
        <v>-</v>
      </c>
      <c r="O297" s="110" t="str">
        <f>IF(SP_SUL!BH297="","*",SP_SUL!BH297)</f>
        <v>*</v>
      </c>
      <c r="P297" s="147" t="str">
        <f>IF($A$2=1,IF(SP_SUL!BJ297="","*",SP_SUL!BJ297),IF(SP_SUL!BK297="","*",SP_SUL!BK297))</f>
        <v>*</v>
      </c>
    </row>
    <row r="298" spans="1:16">
      <c r="A298" s="82" t="str">
        <f>IF(SP_SUL!B298="","*",SP_SUL!B298)</f>
        <v>*</v>
      </c>
      <c r="B298" s="83" t="str">
        <f>IF(SP_SUL!X298="","*",SP_SUL!X298)</f>
        <v>*</v>
      </c>
      <c r="C298" s="83" t="str">
        <f>IF(SP_SUL!S298="","*",SP_SUL!S298)</f>
        <v>-</v>
      </c>
      <c r="D298" s="83" t="str">
        <f>IF(SP_SUL!T298="","*",SP_SUL!T298)</f>
        <v>-</v>
      </c>
      <c r="E298" s="83" t="str">
        <f>IF(SP_SUL!D298="","*",SP_SUL!D298)</f>
        <v>*</v>
      </c>
      <c r="F298" s="83" t="str">
        <f>IF(SP_SUL!H298="","*",SP_SUL!H298)</f>
        <v>*</v>
      </c>
      <c r="G298" s="83" t="str">
        <f>IF(SP_SUL!M298="","*",SP_SUL!M298)</f>
        <v>-</v>
      </c>
      <c r="H298" s="116" t="str">
        <f>IF(SP_SUL!K298="","*",SP_SUL!K298)</f>
        <v>*</v>
      </c>
      <c r="I298" s="113" t="str">
        <f>IF(SP_SUL!O298="","*",SP_SUL!O298)</f>
        <v>*</v>
      </c>
      <c r="J298" s="113" t="str">
        <f>IF(SP_SUL!P298="","*",SP_SUL!P298)</f>
        <v>*</v>
      </c>
      <c r="K298" s="83">
        <f>IF(SP_SUL!AK298="","*",SP_SUL!AK298)</f>
        <v>0</v>
      </c>
      <c r="L298" s="83" t="str">
        <f>IF(SP_SUL!AM298="","*",SP_SUL!AM298)</f>
        <v>-</v>
      </c>
      <c r="M298" s="83">
        <f>IF(SP_SUL!AP298="","*",SP_SUL!AP298)</f>
        <v>0</v>
      </c>
      <c r="N298" s="83" t="str">
        <f>IF(SP_SUL!AM298="","*",SP_SUL!AM298)</f>
        <v>-</v>
      </c>
      <c r="O298" s="110" t="str">
        <f>IF(SP_SUL!BH298="","*",SP_SUL!BH298)</f>
        <v>*</v>
      </c>
      <c r="P298" s="147" t="str">
        <f>IF($A$2=1,IF(SP_SUL!BJ298="","*",SP_SUL!BJ298),IF(SP_SUL!BK298="","*",SP_SUL!BK298))</f>
        <v>*</v>
      </c>
    </row>
    <row r="299" spans="1:16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>
      <c r="A300" s="82" t="str">
        <f>IF(SP_SUL!B300="","*",SP_SUL!B300)</f>
        <v>*</v>
      </c>
      <c r="B300" s="83" t="str">
        <f>IF(SP_SUL!X300="","*",SP_SUL!X300)</f>
        <v>*</v>
      </c>
      <c r="C300" s="83" t="str">
        <f>IF(SP_SUL!S300="","*",SP_SUL!S300)</f>
        <v>-</v>
      </c>
      <c r="D300" s="83" t="str">
        <f>IF(SP_SUL!T300="","*",SP_SUL!T300)</f>
        <v>-</v>
      </c>
      <c r="E300" s="83" t="str">
        <f>IF(SP_SUL!D300="","*",SP_SUL!D300)</f>
        <v>*</v>
      </c>
      <c r="F300" s="83" t="str">
        <f>IF(SP_SUL!H300="","*",SP_SUL!H300)</f>
        <v>*</v>
      </c>
      <c r="G300" s="83" t="str">
        <f>IF(SP_SUL!M300="","*",SP_SUL!M300)</f>
        <v>-</v>
      </c>
      <c r="H300" s="116" t="str">
        <f>IF(SP_SUL!K300="","*",SP_SUL!K300)</f>
        <v>*</v>
      </c>
      <c r="I300" s="113" t="str">
        <f>IF(SP_SUL!O300="","*",SP_SUL!O300)</f>
        <v>*</v>
      </c>
      <c r="J300" s="113" t="str">
        <f>IF(SP_SUL!P300="","*",SP_SUL!P300)</f>
        <v>*</v>
      </c>
      <c r="K300" s="83">
        <f>IF(SP_SUL!AK300="","*",SP_SUL!AK300)</f>
        <v>0</v>
      </c>
      <c r="L300" s="83" t="str">
        <f>IF(SP_SUL!AM300="","*",SP_SUL!AM300)</f>
        <v>-</v>
      </c>
      <c r="M300" s="83">
        <f>IF(SP_SUL!AP300="","*",SP_SUL!AP300)</f>
        <v>0</v>
      </c>
      <c r="N300" s="83" t="str">
        <f>IF(SP_SUL!AM300="","*",SP_SUL!AM300)</f>
        <v>-</v>
      </c>
      <c r="O300" s="110" t="str">
        <f>IF(SP_SUL!BH300="","*",SP_SUL!BH300)</f>
        <v>*</v>
      </c>
      <c r="P300" s="147" t="str">
        <f>IF($A$2=1,IF(SP_SUL!BJ300="","*",SP_SUL!BJ300),IF(SP_SUL!BK300="","*",SP_SUL!BK300))</f>
        <v>*</v>
      </c>
    </row>
    <row r="301" spans="1:16">
      <c r="A301" s="82" t="str">
        <f>IF(SP_SUL!B301="","*",SP_SUL!B301)</f>
        <v>*</v>
      </c>
      <c r="B301" s="83" t="str">
        <f>IF(SP_SUL!X301="","*",SP_SUL!X301)</f>
        <v>*</v>
      </c>
      <c r="C301" s="83" t="str">
        <f>IF(SP_SUL!S301="","*",SP_SUL!S301)</f>
        <v>-</v>
      </c>
      <c r="D301" s="83" t="str">
        <f>IF(SP_SUL!T301="","*",SP_SUL!T301)</f>
        <v>-</v>
      </c>
      <c r="E301" s="83" t="str">
        <f>IF(SP_SUL!D301="","*",SP_SUL!D301)</f>
        <v>*</v>
      </c>
      <c r="F301" s="83" t="str">
        <f>IF(SP_SUL!H301="","*",SP_SUL!H301)</f>
        <v>*</v>
      </c>
      <c r="G301" s="83" t="str">
        <f>IF(SP_SUL!M301="","*",SP_SUL!M301)</f>
        <v>-</v>
      </c>
      <c r="H301" s="116" t="str">
        <f>IF(SP_SUL!K301="","*",SP_SUL!K301)</f>
        <v>*</v>
      </c>
      <c r="I301" s="113" t="str">
        <f>IF(SP_SUL!O301="","*",SP_SUL!O301)</f>
        <v>*</v>
      </c>
      <c r="J301" s="113" t="str">
        <f>IF(SP_SUL!P301="","*",SP_SUL!P301)</f>
        <v>*</v>
      </c>
      <c r="K301" s="83">
        <f>IF(SP_SUL!AK301="","*",SP_SUL!AK301)</f>
        <v>0</v>
      </c>
      <c r="L301" s="83" t="str">
        <f>IF(SP_SUL!AM301="","*",SP_SUL!AM301)</f>
        <v>-</v>
      </c>
      <c r="M301" s="83">
        <f>IF(SP_SUL!AP301="","*",SP_SUL!AP301)</f>
        <v>0</v>
      </c>
      <c r="N301" s="83" t="str">
        <f>IF(SP_SUL!AM301="","*",SP_SUL!AM301)</f>
        <v>-</v>
      </c>
      <c r="O301" s="110" t="str">
        <f>IF(SP_SUL!BH301="","*",SP_SUL!BH301)</f>
        <v>*</v>
      </c>
      <c r="P301" s="147" t="str">
        <f>IF($A$2=1,IF(SP_SUL!BJ301="","*",SP_SUL!BJ301),IF(SP_SUL!BK301="","*",SP_SUL!BK301))</f>
        <v>*</v>
      </c>
    </row>
    <row r="302" spans="1:16">
      <c r="A302" s="82" t="str">
        <f>IF(SP_SUL!B302="","*",SP_SUL!B302)</f>
        <v>*</v>
      </c>
      <c r="B302" s="83" t="str">
        <f>IF(SP_SUL!X302="","*",SP_SUL!X302)</f>
        <v>*</v>
      </c>
      <c r="C302" s="83" t="str">
        <f>IF(SP_SUL!S302="","*",SP_SUL!S302)</f>
        <v>-</v>
      </c>
      <c r="D302" s="83" t="str">
        <f>IF(SP_SUL!T302="","*",SP_SUL!T302)</f>
        <v>-</v>
      </c>
      <c r="E302" s="83" t="str">
        <f>IF(SP_SUL!D302="","*",SP_SUL!D302)</f>
        <v>*</v>
      </c>
      <c r="F302" s="83" t="str">
        <f>IF(SP_SUL!H302="","*",SP_SUL!H302)</f>
        <v>*</v>
      </c>
      <c r="G302" s="83" t="str">
        <f>IF(SP_SUL!M302="","*",SP_SUL!M302)</f>
        <v>-</v>
      </c>
      <c r="H302" s="116" t="str">
        <f>IF(SP_SUL!K302="","*",SP_SUL!K302)</f>
        <v>*</v>
      </c>
      <c r="I302" s="113" t="str">
        <f>IF(SP_SUL!O302="","*",SP_SUL!O302)</f>
        <v>*</v>
      </c>
      <c r="J302" s="113" t="str">
        <f>IF(SP_SUL!P302="","*",SP_SUL!P302)</f>
        <v>*</v>
      </c>
      <c r="K302" s="83">
        <f>IF(SP_SUL!AK302="","*",SP_SUL!AK302)</f>
        <v>0</v>
      </c>
      <c r="L302" s="83" t="str">
        <f>IF(SP_SUL!AM302="","*",SP_SUL!AM302)</f>
        <v>-</v>
      </c>
      <c r="M302" s="83">
        <f>IF(SP_SUL!AP302="","*",SP_SUL!AP302)</f>
        <v>0</v>
      </c>
      <c r="N302" s="83" t="str">
        <f>IF(SP_SUL!AM302="","*",SP_SUL!AM302)</f>
        <v>-</v>
      </c>
      <c r="O302" s="110" t="str">
        <f>IF(SP_SUL!BH302="","*",SP_SUL!BH302)</f>
        <v>*</v>
      </c>
      <c r="P302" s="147" t="str">
        <f>IF($A$2=1,IF(SP_SUL!BJ302="","*",SP_SUL!BJ302),IF(SP_SUL!BK302="","*",SP_SUL!BK302))</f>
        <v>*</v>
      </c>
    </row>
    <row r="303" spans="1:16">
      <c r="A303" s="82" t="str">
        <f>IF(SP_SUL!B303="","*",SP_SUL!B303)</f>
        <v>*</v>
      </c>
      <c r="B303" s="83" t="str">
        <f>IF(SP_SUL!X303="","*",SP_SUL!X303)</f>
        <v>*</v>
      </c>
      <c r="C303" s="83" t="str">
        <f>IF(SP_SUL!S303="","*",SP_SUL!S303)</f>
        <v>-</v>
      </c>
      <c r="D303" s="83" t="str">
        <f>IF(SP_SUL!T303="","*",SP_SUL!T303)</f>
        <v>-</v>
      </c>
      <c r="E303" s="83" t="str">
        <f>IF(SP_SUL!D303="","*",SP_SUL!D303)</f>
        <v>*</v>
      </c>
      <c r="F303" s="83" t="str">
        <f>IF(SP_SUL!H303="","*",SP_SUL!H303)</f>
        <v>*</v>
      </c>
      <c r="G303" s="83" t="str">
        <f>IF(SP_SUL!M303="","*",SP_SUL!M303)</f>
        <v>-</v>
      </c>
      <c r="H303" s="116" t="str">
        <f>IF(SP_SUL!K303="","*",SP_SUL!K303)</f>
        <v>*</v>
      </c>
      <c r="I303" s="113" t="str">
        <f>IF(SP_SUL!O303="","*",SP_SUL!O303)</f>
        <v>*</v>
      </c>
      <c r="J303" s="113" t="str">
        <f>IF(SP_SUL!P303="","*",SP_SUL!P303)</f>
        <v>*</v>
      </c>
      <c r="K303" s="83">
        <f>IF(SP_SUL!AK303="","*",SP_SUL!AK303)</f>
        <v>0</v>
      </c>
      <c r="L303" s="83" t="str">
        <f>IF(SP_SUL!AM303="","*",SP_SUL!AM303)</f>
        <v>-</v>
      </c>
      <c r="M303" s="83">
        <f>IF(SP_SUL!AP303="","*",SP_SUL!AP303)</f>
        <v>0</v>
      </c>
      <c r="N303" s="83" t="str">
        <f>IF(SP_SUL!AM303="","*",SP_SUL!AM303)</f>
        <v>-</v>
      </c>
      <c r="O303" s="110" t="str">
        <f>IF(SP_SUL!BH303="","*",SP_SUL!BH303)</f>
        <v>*</v>
      </c>
      <c r="P303" s="147" t="str">
        <f>IF($A$2=1,IF(SP_SUL!BJ303="","*",SP_SUL!BJ303),IF(SP_SUL!BK303="","*",SP_SUL!BK303))</f>
        <v>*</v>
      </c>
    </row>
    <row r="304" spans="1:16">
      <c r="A304" s="82" t="str">
        <f>IF(SP_SUL!B304="","*",SP_SUL!B304)</f>
        <v>*</v>
      </c>
      <c r="B304" s="83" t="str">
        <f>IF(SP_SUL!X304="","*",SP_SUL!X304)</f>
        <v>*</v>
      </c>
      <c r="C304" s="83" t="str">
        <f>IF(SP_SUL!S304="","*",SP_SUL!S304)</f>
        <v>-</v>
      </c>
      <c r="D304" s="83" t="str">
        <f>IF(SP_SUL!T304="","*",SP_SUL!T304)</f>
        <v>-</v>
      </c>
      <c r="E304" s="83" t="str">
        <f>IF(SP_SUL!D304="","*",SP_SUL!D304)</f>
        <v>*</v>
      </c>
      <c r="F304" s="83" t="str">
        <f>IF(SP_SUL!H304="","*",SP_SUL!H304)</f>
        <v>*</v>
      </c>
      <c r="G304" s="83" t="str">
        <f>IF(SP_SUL!M304="","*",SP_SUL!M304)</f>
        <v>-</v>
      </c>
      <c r="H304" s="116" t="str">
        <f>IF(SP_SUL!K304="","*",SP_SUL!K304)</f>
        <v>*</v>
      </c>
      <c r="I304" s="113" t="str">
        <f>IF(SP_SUL!O304="","*",SP_SUL!O304)</f>
        <v>*</v>
      </c>
      <c r="J304" s="113" t="str">
        <f>IF(SP_SUL!P304="","*",SP_SUL!P304)</f>
        <v>*</v>
      </c>
      <c r="K304" s="83">
        <f>IF(SP_SUL!AK304="","*",SP_SUL!AK304)</f>
        <v>0</v>
      </c>
      <c r="L304" s="83" t="str">
        <f>IF(SP_SUL!AM304="","*",SP_SUL!AM304)</f>
        <v>-</v>
      </c>
      <c r="M304" s="83">
        <f>IF(SP_SUL!AP304="","*",SP_SUL!AP304)</f>
        <v>0</v>
      </c>
      <c r="N304" s="83" t="str">
        <f>IF(SP_SUL!AM304="","*",SP_SUL!AM304)</f>
        <v>-</v>
      </c>
      <c r="O304" s="110" t="str">
        <f>IF(SP_SUL!BH304="","*",SP_SUL!BH304)</f>
        <v>*</v>
      </c>
      <c r="P304" s="147" t="str">
        <f>IF($A$2=1,IF(SP_SUL!BJ304="","*",SP_SUL!BJ304),IF(SP_SUL!BK304="","*",SP_SUL!BK304))</f>
        <v>*</v>
      </c>
    </row>
    <row r="305" spans="1:16">
      <c r="A305" s="82" t="str">
        <f>IF(SP_SUL!B305="","*",SP_SUL!B305)</f>
        <v>*</v>
      </c>
      <c r="B305" s="83" t="str">
        <f>IF(SP_SUL!X305="","*",SP_SUL!X305)</f>
        <v>*</v>
      </c>
      <c r="C305" s="83" t="str">
        <f>IF(SP_SUL!S305="","*",SP_SUL!S305)</f>
        <v>-</v>
      </c>
      <c r="D305" s="83" t="str">
        <f>IF(SP_SUL!T305="","*",SP_SUL!T305)</f>
        <v>-</v>
      </c>
      <c r="E305" s="83" t="str">
        <f>IF(SP_SUL!D305="","*",SP_SUL!D305)</f>
        <v>*</v>
      </c>
      <c r="F305" s="83" t="str">
        <f>IF(SP_SUL!H305="","*",SP_SUL!H305)</f>
        <v>*</v>
      </c>
      <c r="G305" s="83" t="str">
        <f>IF(SP_SUL!M305="","*",SP_SUL!M305)</f>
        <v>-</v>
      </c>
      <c r="H305" s="116" t="str">
        <f>IF(SP_SUL!K305="","*",SP_SUL!K305)</f>
        <v>*</v>
      </c>
      <c r="I305" s="113" t="str">
        <f>IF(SP_SUL!O305="","*",SP_SUL!O305)</f>
        <v>*</v>
      </c>
      <c r="J305" s="113" t="str">
        <f>IF(SP_SUL!P305="","*",SP_SUL!P305)</f>
        <v>*</v>
      </c>
      <c r="K305" s="83">
        <f>IF(SP_SUL!AK305="","*",SP_SUL!AK305)</f>
        <v>0</v>
      </c>
      <c r="L305" s="83" t="str">
        <f>IF(SP_SUL!AM305="","*",SP_SUL!AM305)</f>
        <v>-</v>
      </c>
      <c r="M305" s="83">
        <f>IF(SP_SUL!AP305="","*",SP_SUL!AP305)</f>
        <v>0</v>
      </c>
      <c r="N305" s="83" t="str">
        <f>IF(SP_SUL!AM305="","*",SP_SUL!AM305)</f>
        <v>-</v>
      </c>
      <c r="O305" s="110" t="str">
        <f>IF(SP_SUL!BH305="","*",SP_SUL!BH305)</f>
        <v>*</v>
      </c>
      <c r="P305" s="147" t="str">
        <f>IF($A$2=1,IF(SP_SUL!BJ305="","*",SP_SUL!BJ305),IF(SP_SUL!BK305="","*",SP_SUL!BK305))</f>
        <v>*</v>
      </c>
    </row>
    <row r="306" spans="1:16">
      <c r="A306" s="82" t="str">
        <f>IF(SP_SUL!B306="","*",SP_SUL!B306)</f>
        <v>*</v>
      </c>
      <c r="B306" s="83" t="str">
        <f>IF(SP_SUL!X306="","*",SP_SUL!X306)</f>
        <v>*</v>
      </c>
      <c r="C306" s="83" t="str">
        <f>IF(SP_SUL!S306="","*",SP_SUL!S306)</f>
        <v>-</v>
      </c>
      <c r="D306" s="83" t="str">
        <f>IF(SP_SUL!T306="","*",SP_SUL!T306)</f>
        <v>-</v>
      </c>
      <c r="E306" s="83" t="str">
        <f>IF(SP_SUL!D306="","*",SP_SUL!D306)</f>
        <v>*</v>
      </c>
      <c r="F306" s="83" t="str">
        <f>IF(SP_SUL!H306="","*",SP_SUL!H306)</f>
        <v>*</v>
      </c>
      <c r="G306" s="83" t="str">
        <f>IF(SP_SUL!M306="","*",SP_SUL!M306)</f>
        <v>-</v>
      </c>
      <c r="H306" s="116" t="str">
        <f>IF(SP_SUL!K306="","*",SP_SUL!K306)</f>
        <v>*</v>
      </c>
      <c r="I306" s="113" t="str">
        <f>IF(SP_SUL!O306="","*",SP_SUL!O306)</f>
        <v>*</v>
      </c>
      <c r="J306" s="113" t="str">
        <f>IF(SP_SUL!P306="","*",SP_SUL!P306)</f>
        <v>*</v>
      </c>
      <c r="K306" s="83">
        <f>IF(SP_SUL!AK306="","*",SP_SUL!AK306)</f>
        <v>0</v>
      </c>
      <c r="L306" s="83" t="str">
        <f>IF(SP_SUL!AM306="","*",SP_SUL!AM306)</f>
        <v>-</v>
      </c>
      <c r="M306" s="83">
        <f>IF(SP_SUL!AP306="","*",SP_SUL!AP306)</f>
        <v>0</v>
      </c>
      <c r="N306" s="83" t="str">
        <f>IF(SP_SUL!AM306="","*",SP_SUL!AM306)</f>
        <v>-</v>
      </c>
      <c r="O306" s="110" t="str">
        <f>IF(SP_SUL!BH306="","*",SP_SUL!BH306)</f>
        <v>*</v>
      </c>
      <c r="P306" s="147" t="str">
        <f>IF($A$2=1,IF(SP_SUL!BJ306="","*",SP_SUL!BJ306),IF(SP_SUL!BK306="","*",SP_SUL!BK306))</f>
        <v>*</v>
      </c>
    </row>
    <row r="307" spans="1:16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 t="str">
        <f>IF(SP_SUL!B308="","*",SP_SUL!B308)</f>
        <v>*</v>
      </c>
      <c r="B308" s="83" t="str">
        <f>IF(SP_SUL!X308="","*",SP_SUL!X308)</f>
        <v>*</v>
      </c>
      <c r="C308" s="83" t="str">
        <f>IF(SP_SUL!S308="","*",SP_SUL!S308)</f>
        <v>-</v>
      </c>
      <c r="D308" s="83" t="str">
        <f>IF(SP_SUL!T308="","*",SP_SUL!T308)</f>
        <v>-</v>
      </c>
      <c r="E308" s="83" t="str">
        <f>IF(SP_SUL!D308="","*",SP_SUL!D308)</f>
        <v>*</v>
      </c>
      <c r="F308" s="83" t="str">
        <f>IF(SP_SUL!H308="","*",SP_SUL!H308)</f>
        <v>*</v>
      </c>
      <c r="G308" s="83" t="str">
        <f>IF(SP_SUL!M308="","*",SP_SUL!M308)</f>
        <v>-</v>
      </c>
      <c r="H308" s="116" t="str">
        <f>IF(SP_SUL!K308="","*",SP_SUL!K308)</f>
        <v>*</v>
      </c>
      <c r="I308" s="113" t="str">
        <f>IF(SP_SUL!O308="","*",SP_SUL!O308)</f>
        <v>*</v>
      </c>
      <c r="J308" s="113" t="str">
        <f>IF(SP_SUL!P308="","*",SP_SUL!P308)</f>
        <v>*</v>
      </c>
      <c r="K308" s="83">
        <f>IF(SP_SUL!AK308="","*",SP_SUL!AK308)</f>
        <v>0</v>
      </c>
      <c r="L308" s="83" t="str">
        <f>IF(SP_SUL!AM308="","*",SP_SUL!AM308)</f>
        <v>-</v>
      </c>
      <c r="M308" s="83">
        <f>IF(SP_SUL!AP308="","*",SP_SUL!AP308)</f>
        <v>0</v>
      </c>
      <c r="N308" s="83" t="str">
        <f>IF(SP_SUL!AM308="","*",SP_SUL!AM308)</f>
        <v>-</v>
      </c>
      <c r="O308" s="110" t="str">
        <f>IF(SP_SUL!BH308="","*",SP_SUL!BH308)</f>
        <v>*</v>
      </c>
      <c r="P308" s="147" t="str">
        <f>IF($A$2=1,IF(SP_SUL!BJ308="","*",SP_SUL!BJ308),IF(SP_SUL!BK308="","*",SP_SUL!BK308))</f>
        <v>*</v>
      </c>
    </row>
    <row r="309" spans="1:16">
      <c r="A309" s="82" t="str">
        <f>IF(SP_SUL!B309="","*",SP_SUL!B309)</f>
        <v>*</v>
      </c>
      <c r="B309" s="83" t="str">
        <f>IF(SP_SUL!X309="","*",SP_SUL!X309)</f>
        <v>*</v>
      </c>
      <c r="C309" s="83" t="str">
        <f>IF(SP_SUL!S309="","*",SP_SUL!S309)</f>
        <v>-</v>
      </c>
      <c r="D309" s="83" t="str">
        <f>IF(SP_SUL!T309="","*",SP_SUL!T309)</f>
        <v>-</v>
      </c>
      <c r="E309" s="83" t="str">
        <f>IF(SP_SUL!D309="","*",SP_SUL!D309)</f>
        <v>*</v>
      </c>
      <c r="F309" s="83" t="str">
        <f>IF(SP_SUL!H309="","*",SP_SUL!H309)</f>
        <v>*</v>
      </c>
      <c r="G309" s="83" t="str">
        <f>IF(SP_SUL!M309="","*",SP_SUL!M309)</f>
        <v>-</v>
      </c>
      <c r="H309" s="116" t="str">
        <f>IF(SP_SUL!K309="","*",SP_SUL!K309)</f>
        <v>*</v>
      </c>
      <c r="I309" s="113" t="str">
        <f>IF(SP_SUL!O309="","*",SP_SUL!O309)</f>
        <v>*</v>
      </c>
      <c r="J309" s="113" t="str">
        <f>IF(SP_SUL!P309="","*",SP_SUL!P309)</f>
        <v>*</v>
      </c>
      <c r="K309" s="83">
        <f>IF(SP_SUL!AK309="","*",SP_SUL!AK309)</f>
        <v>0</v>
      </c>
      <c r="L309" s="83" t="str">
        <f>IF(SP_SUL!AM309="","*",SP_SUL!AM309)</f>
        <v>-</v>
      </c>
      <c r="M309" s="83">
        <f>IF(SP_SUL!AP309="","*",SP_SUL!AP309)</f>
        <v>0</v>
      </c>
      <c r="N309" s="83" t="str">
        <f>IF(SP_SUL!AM309="","*",SP_SUL!AM309)</f>
        <v>-</v>
      </c>
      <c r="O309" s="110" t="str">
        <f>IF(SP_SUL!BH309="","*",SP_SUL!BH309)</f>
        <v>*</v>
      </c>
      <c r="P309" s="147" t="str">
        <f>IF($A$2=1,IF(SP_SUL!BJ309="","*",SP_SUL!BJ309),IF(SP_SUL!BK309="","*",SP_SUL!BK309))</f>
        <v>*</v>
      </c>
    </row>
    <row r="310" spans="1:16">
      <c r="A310" s="82" t="str">
        <f>IF(SP_SUL!B310="","*",SP_SUL!B310)</f>
        <v>*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ZBV-ZKE</v>
      </c>
      <c r="E310" s="83" t="str">
        <f>IF(SP_SUL!D310="","*",SP_SUL!D310)</f>
        <v>ROBSON (TF-701)</v>
      </c>
      <c r="F310" s="83" t="str">
        <f>IF(SP_SUL!H310="","*",SP_SUL!H310)</f>
        <v>-</v>
      </c>
      <c r="G310" s="83" t="str">
        <f>IF(SP_SUL!M310="","*",SP_SUL!M310)</f>
        <v>ZDY-ZFY</v>
      </c>
      <c r="H310" s="116">
        <f>IF(SP_SUL!K310="","*",SP_SUL!K310)</f>
        <v>190.3</v>
      </c>
      <c r="I310" s="113">
        <f>IF(SP_SUL!O310="","*",SP_SUL!O310)</f>
        <v>0.375</v>
      </c>
      <c r="J310" s="113">
        <f>IF(SP_SUL!P310="","*",SP_SUL!P310)</f>
        <v>8.3333333333333329E-2</v>
      </c>
      <c r="K310" s="83" t="str">
        <f>IF(SP_SUL!AK310="","*",SP_SUL!AK310)</f>
        <v>-</v>
      </c>
      <c r="L310" s="83" t="str">
        <f>IF(SP_SUL!AM310="","*",SP_SUL!AM310)</f>
        <v>ZDY-ZFY</v>
      </c>
      <c r="M310" s="83">
        <f>IF(SP_SUL!AP310="","*",SP_SUL!AP310)</f>
        <v>190.3</v>
      </c>
      <c r="N310" s="83" t="str">
        <f>IF(SP_SUL!AM310="","*",SP_SUL!AM310)</f>
        <v>ZDY-ZFY</v>
      </c>
      <c r="O310" s="110" t="str">
        <f>IF(SP_SUL!BH310="","*",SP_SUL!BH310)</f>
        <v>*</v>
      </c>
      <c r="P310" s="147" t="str">
        <f>IF($A$2=1,IF(SP_SUL!BJ310="","*",SP_SUL!BJ310),IF(SP_SUL!BK310="","*",SP_SUL!BK310))</f>
        <v>*</v>
      </c>
    </row>
    <row r="311" spans="1:16">
      <c r="A311" s="82" t="str">
        <f>IF(SP_SUL!B311="","*",SP_SUL!B311)</f>
        <v>*</v>
      </c>
      <c r="B311" s="83" t="str">
        <f>IF(SP_SUL!X311="","*",SP_SUL!X311)</f>
        <v>*</v>
      </c>
      <c r="C311" s="83" t="str">
        <f>IF(SP_SUL!S311="","*",SP_SUL!S311)</f>
        <v>-</v>
      </c>
      <c r="D311" s="83" t="str">
        <f>IF(SP_SUL!T311="","*",SP_SUL!T311)</f>
        <v>-</v>
      </c>
      <c r="E311" s="83" t="str">
        <f>IF(SP_SUL!D311="","*",SP_SUL!D311)</f>
        <v>*</v>
      </c>
      <c r="F311" s="83" t="str">
        <f>IF(SP_SUL!H311="","*",SP_SUL!H311)</f>
        <v>*</v>
      </c>
      <c r="G311" s="83" t="str">
        <f>IF(SP_SUL!M311="","*",SP_SUL!M311)</f>
        <v>-</v>
      </c>
      <c r="H311" s="116" t="str">
        <f>IF(SP_SUL!K311="","*",SP_SUL!K311)</f>
        <v>*</v>
      </c>
      <c r="I311" s="113" t="str">
        <f>IF(SP_SUL!O311="","*",SP_SUL!O311)</f>
        <v>*</v>
      </c>
      <c r="J311" s="113" t="str">
        <f>IF(SP_SUL!P311="","*",SP_SUL!P311)</f>
        <v>*</v>
      </c>
      <c r="K311" s="83">
        <f>IF(SP_SUL!AK311="","*",SP_SUL!AK311)</f>
        <v>0</v>
      </c>
      <c r="L311" s="83" t="str">
        <f>IF(SP_SUL!AM311="","*",SP_SUL!AM311)</f>
        <v>-</v>
      </c>
      <c r="M311" s="83">
        <f>IF(SP_SUL!AP311="","*",SP_SUL!AP311)</f>
        <v>0</v>
      </c>
      <c r="N311" s="83" t="str">
        <f>IF(SP_SUL!AM311="","*",SP_SUL!AM311)</f>
        <v>-</v>
      </c>
      <c r="O311" s="110" t="str">
        <f>IF(SP_SUL!BH311="","*",SP_SUL!BH311)</f>
        <v>*</v>
      </c>
      <c r="P311" s="147" t="str">
        <f>IF($A$2=1,IF(SP_SUL!BJ311="","*",SP_SUL!BJ311),IF(SP_SUL!BK311="","*",SP_SUL!BK311))</f>
        <v>*</v>
      </c>
    </row>
    <row r="312" spans="1:16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 t="str">
        <f>IF(SP_SUL!B313="","*",SP_SUL!B313)</f>
        <v>*</v>
      </c>
      <c r="B313" s="83" t="str">
        <f>IF(SP_SUL!X313="","*",SP_SUL!X313)</f>
        <v>*</v>
      </c>
      <c r="C313" s="83" t="str">
        <f>IF(SP_SUL!S313="","*",SP_SUL!S313)</f>
        <v>-</v>
      </c>
      <c r="D313" s="83" t="str">
        <f>IF(SP_SUL!T313="","*",SP_SUL!T313)</f>
        <v>-</v>
      </c>
      <c r="E313" s="83" t="str">
        <f>IF(SP_SUL!D313="","*",SP_SUL!D313)</f>
        <v>*</v>
      </c>
      <c r="F313" s="83" t="str">
        <f>IF(SP_SUL!H313="","*",SP_SUL!H313)</f>
        <v>*</v>
      </c>
      <c r="G313" s="83" t="str">
        <f>IF(SP_SUL!M313="","*",SP_SUL!M313)</f>
        <v>-</v>
      </c>
      <c r="H313" s="116" t="str">
        <f>IF(SP_SUL!K313="","*",SP_SUL!K313)</f>
        <v>*</v>
      </c>
      <c r="I313" s="113" t="str">
        <f>IF(SP_SUL!O313="","*",SP_SUL!O313)</f>
        <v>*</v>
      </c>
      <c r="J313" s="113" t="str">
        <f>IF(SP_SUL!P313="","*",SP_SUL!P313)</f>
        <v>*</v>
      </c>
      <c r="K313" s="83">
        <f>IF(SP_SUL!AK313="","*",SP_SUL!AK313)</f>
        <v>0</v>
      </c>
      <c r="L313" s="83" t="str">
        <f>IF(SP_SUL!AM313="","*",SP_SUL!AM313)</f>
        <v>-</v>
      </c>
      <c r="M313" s="83">
        <f>IF(SP_SUL!AP313="","*",SP_SUL!AP313)</f>
        <v>0</v>
      </c>
      <c r="N313" s="83" t="str">
        <f>IF(SP_SUL!AM313="","*",SP_SUL!AM313)</f>
        <v>-</v>
      </c>
      <c r="O313" s="110" t="str">
        <f>IF(SP_SUL!BH313="","*",SP_SUL!BH313)</f>
        <v>*</v>
      </c>
      <c r="P313" s="147" t="str">
        <f>IF($A$2=1,IF(SP_SUL!BJ313="","*",SP_SUL!BJ313),IF(SP_SUL!BK313="","*",SP_SUL!BK313))</f>
        <v>*</v>
      </c>
    </row>
    <row r="314" spans="1:16">
      <c r="A314" s="82" t="str">
        <f>IF(SP_SUL!B314="","*",SP_SUL!B314)</f>
        <v>*</v>
      </c>
      <c r="B314" s="83" t="str">
        <f>IF(SP_SUL!X314="","*",SP_SUL!X314)</f>
        <v>*</v>
      </c>
      <c r="C314" s="83" t="str">
        <f>IF(SP_SUL!S314="","*",SP_SUL!S314)</f>
        <v>-</v>
      </c>
      <c r="D314" s="83" t="str">
        <f>IF(SP_SUL!T314="","*",SP_SUL!T314)</f>
        <v>-</v>
      </c>
      <c r="E314" s="83" t="str">
        <f>IF(SP_SUL!D314="","*",SP_SUL!D314)</f>
        <v>*</v>
      </c>
      <c r="F314" s="83" t="str">
        <f>IF(SP_SUL!H314="","*",SP_SUL!H314)</f>
        <v>*</v>
      </c>
      <c r="G314" s="83" t="str">
        <f>IF(SP_SUL!M314="","*",SP_SUL!M314)</f>
        <v>-</v>
      </c>
      <c r="H314" s="116" t="str">
        <f>IF(SP_SUL!K314="","*",SP_SUL!K314)</f>
        <v>*</v>
      </c>
      <c r="I314" s="113" t="str">
        <f>IF(SP_SUL!O314="","*",SP_SUL!O314)</f>
        <v>*</v>
      </c>
      <c r="J314" s="113" t="str">
        <f>IF(SP_SUL!P314="","*",SP_SUL!P314)</f>
        <v>*</v>
      </c>
      <c r="K314" s="83">
        <f>IF(SP_SUL!AK314="","*",SP_SUL!AK314)</f>
        <v>0</v>
      </c>
      <c r="L314" s="83" t="str">
        <f>IF(SP_SUL!AM314="","*",SP_SUL!AM314)</f>
        <v>-</v>
      </c>
      <c r="M314" s="83">
        <f>IF(SP_SUL!AP314="","*",SP_SUL!AP314)</f>
        <v>0</v>
      </c>
      <c r="N314" s="83" t="str">
        <f>IF(SP_SUL!AM314="","*",SP_SUL!AM314)</f>
        <v>-</v>
      </c>
      <c r="O314" s="110" t="str">
        <f>IF(SP_SUL!BH314="","*",SP_SUL!BH314)</f>
        <v>*</v>
      </c>
      <c r="P314" s="147" t="str">
        <f>IF($A$2=1,IF(SP_SUL!BJ314="","*",SP_SUL!BJ314),IF(SP_SUL!BK314="","*",SP_SUL!BK314))</f>
        <v>*</v>
      </c>
    </row>
    <row r="315" spans="1:16">
      <c r="A315" s="82" t="str">
        <f>IF(SP_SUL!B315="","*",SP_SUL!B315)</f>
        <v>*</v>
      </c>
      <c r="B315" s="83" t="str">
        <f>IF(SP_SUL!X315="","*",SP_SUL!X315)</f>
        <v>*</v>
      </c>
      <c r="C315" s="83" t="str">
        <f>IF(SP_SUL!S315="","*",SP_SUL!S315)</f>
        <v>-</v>
      </c>
      <c r="D315" s="83" t="str">
        <f>IF(SP_SUL!T315="","*",SP_SUL!T315)</f>
        <v>-</v>
      </c>
      <c r="E315" s="83" t="str">
        <f>IF(SP_SUL!D315="","*",SP_SUL!D315)</f>
        <v>*</v>
      </c>
      <c r="F315" s="83" t="str">
        <f>IF(SP_SUL!H315="","*",SP_SUL!H315)</f>
        <v>*</v>
      </c>
      <c r="G315" s="83" t="str">
        <f>IF(SP_SUL!M315="","*",SP_SUL!M315)</f>
        <v>-</v>
      </c>
      <c r="H315" s="116" t="str">
        <f>IF(SP_SUL!K315="","*",SP_SUL!K315)</f>
        <v>*</v>
      </c>
      <c r="I315" s="113" t="str">
        <f>IF(SP_SUL!O315="","*",SP_SUL!O315)</f>
        <v>*</v>
      </c>
      <c r="J315" s="113" t="str">
        <f>IF(SP_SUL!P315="","*",SP_SUL!P315)</f>
        <v>*</v>
      </c>
      <c r="K315" s="83">
        <f>IF(SP_SUL!AK315="","*",SP_SUL!AK315)</f>
        <v>0</v>
      </c>
      <c r="L315" s="83" t="str">
        <f>IF(SP_SUL!AM315="","*",SP_SUL!AM315)</f>
        <v>-</v>
      </c>
      <c r="M315" s="83">
        <f>IF(SP_SUL!AP315="","*",SP_SUL!AP315)</f>
        <v>0</v>
      </c>
      <c r="N315" s="83" t="str">
        <f>IF(SP_SUL!AM315="","*",SP_SUL!AM315)</f>
        <v>-</v>
      </c>
      <c r="O315" s="110" t="str">
        <f>IF(SP_SUL!BH315="","*",SP_SUL!BH315)</f>
        <v>*</v>
      </c>
      <c r="P315" s="147" t="str">
        <f>IF($A$2=1,IF(SP_SUL!BJ315="","*",SP_SUL!BJ315),IF(SP_SUL!BK315="","*",SP_SUL!BK315))</f>
        <v>*</v>
      </c>
    </row>
    <row r="316" spans="1:16">
      <c r="A316" s="82" t="str">
        <f>IF(SP_SUL!B316="","*",SP_SUL!B316)</f>
        <v>*</v>
      </c>
      <c r="B316" s="83" t="str">
        <f>IF(SP_SUL!X316="","*",SP_SUL!X316)</f>
        <v>*</v>
      </c>
      <c r="C316" s="83" t="str">
        <f>IF(SP_SUL!S316="","*",SP_SUL!S316)</f>
        <v>-</v>
      </c>
      <c r="D316" s="83" t="str">
        <f>IF(SP_SUL!T316="","*",SP_SUL!T316)</f>
        <v>-</v>
      </c>
      <c r="E316" s="83" t="str">
        <f>IF(SP_SUL!D316="","*",SP_SUL!D316)</f>
        <v>*</v>
      </c>
      <c r="F316" s="83" t="str">
        <f>IF(SP_SUL!H316="","*",SP_SUL!H316)</f>
        <v>*</v>
      </c>
      <c r="G316" s="83" t="str">
        <f>IF(SP_SUL!M316="","*",SP_SUL!M316)</f>
        <v>-</v>
      </c>
      <c r="H316" s="116" t="str">
        <f>IF(SP_SUL!K316="","*",SP_SUL!K316)</f>
        <v>*</v>
      </c>
      <c r="I316" s="113" t="str">
        <f>IF(SP_SUL!O316="","*",SP_SUL!O316)</f>
        <v>*</v>
      </c>
      <c r="J316" s="113" t="str">
        <f>IF(SP_SUL!P316="","*",SP_SUL!P316)</f>
        <v>*</v>
      </c>
      <c r="K316" s="83">
        <f>IF(SP_SUL!AK316="","*",SP_SUL!AK316)</f>
        <v>0</v>
      </c>
      <c r="L316" s="83" t="str">
        <f>IF(SP_SUL!AM316="","*",SP_SUL!AM316)</f>
        <v>-</v>
      </c>
      <c r="M316" s="83">
        <f>IF(SP_SUL!AP316="","*",SP_SUL!AP316)</f>
        <v>0</v>
      </c>
      <c r="N316" s="83" t="str">
        <f>IF(SP_SUL!AM316="","*",SP_SUL!AM316)</f>
        <v>-</v>
      </c>
      <c r="O316" s="110" t="str">
        <f>IF(SP_SUL!BH316="","*",SP_SUL!BH316)</f>
        <v>*</v>
      </c>
      <c r="P316" s="147" t="str">
        <f>IF($A$2=1,IF(SP_SUL!BJ316="","*",SP_SUL!BJ316),IF(SP_SUL!BK316="","*",SP_SUL!BK316))</f>
        <v>*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 t="str">
        <f>IF(SP_SUL!B319="","*",SP_SUL!B319)</f>
        <v>*</v>
      </c>
      <c r="B319" s="83" t="str">
        <f>IF(SP_SUL!X319="","*",SP_SUL!X319)</f>
        <v>*</v>
      </c>
      <c r="C319" s="83" t="str">
        <f>IF(SP_SUL!S319="","*",SP_SUL!S319)</f>
        <v>-</v>
      </c>
      <c r="D319" s="83" t="str">
        <f>IF(SP_SUL!T319="","*",SP_SUL!T319)</f>
        <v>-</v>
      </c>
      <c r="E319" s="83" t="str">
        <f>IF(SP_SUL!D319="","*",SP_SUL!D319)</f>
        <v>*</v>
      </c>
      <c r="F319" s="83" t="str">
        <f>IF(SP_SUL!H319="","*",SP_SUL!H319)</f>
        <v>*</v>
      </c>
      <c r="G319" s="83" t="str">
        <f>IF(SP_SUL!M319="","*",SP_SUL!M319)</f>
        <v>-</v>
      </c>
      <c r="H319" s="116" t="str">
        <f>IF(SP_SUL!K319="","*",SP_SUL!K319)</f>
        <v>*</v>
      </c>
      <c r="I319" s="113" t="str">
        <f>IF(SP_SUL!O319="","*",SP_SUL!O319)</f>
        <v>*</v>
      </c>
      <c r="J319" s="113" t="str">
        <f>IF(SP_SUL!P319="","*",SP_SUL!P319)</f>
        <v>*</v>
      </c>
      <c r="K319" s="83">
        <f>IF(SP_SUL!AK319="","*",SP_SUL!AK319)</f>
        <v>0</v>
      </c>
      <c r="L319" s="83" t="str">
        <f>IF(SP_SUL!AM319="","*",SP_SUL!AM319)</f>
        <v>-</v>
      </c>
      <c r="M319" s="83">
        <f>IF(SP_SUL!AP319="","*",SP_SUL!AP319)</f>
        <v>0</v>
      </c>
      <c r="N319" s="83" t="str">
        <f>IF(SP_SUL!AM319="","*",SP_SUL!AM319)</f>
        <v>-</v>
      </c>
      <c r="O319" s="110" t="str">
        <f>IF(SP_SUL!BH319="","*",SP_SUL!BH319)</f>
        <v>*</v>
      </c>
      <c r="P319" s="147" t="str">
        <f>IF($A$2=1,IF(SP_SUL!BJ319="","*",SP_SUL!BJ319),IF(SP_SUL!BK319="","*",SP_SUL!BK319))</f>
        <v>*</v>
      </c>
    </row>
    <row r="320" spans="1:16">
      <c r="A320" s="82" t="str">
        <f>IF(SP_SUL!B320="","*",SP_SUL!B320)</f>
        <v>*</v>
      </c>
      <c r="B320" s="83" t="str">
        <f>IF(SP_SUL!X320="","*",SP_SUL!X320)</f>
        <v>*</v>
      </c>
      <c r="C320" s="83" t="str">
        <f>IF(SP_SUL!S320="","*",SP_SUL!S320)</f>
        <v>-</v>
      </c>
      <c r="D320" s="83" t="str">
        <f>IF(SP_SUL!T320="","*",SP_SUL!T320)</f>
        <v>-</v>
      </c>
      <c r="E320" s="83" t="str">
        <f>IF(SP_SUL!D320="","*",SP_SUL!D320)</f>
        <v>*</v>
      </c>
      <c r="F320" s="83" t="str">
        <f>IF(SP_SUL!H320="","*",SP_SUL!H320)</f>
        <v>*</v>
      </c>
      <c r="G320" s="83" t="str">
        <f>IF(SP_SUL!M320="","*",SP_SUL!M320)</f>
        <v>-</v>
      </c>
      <c r="H320" s="116" t="str">
        <f>IF(SP_SUL!K320="","*",SP_SUL!K320)</f>
        <v>*</v>
      </c>
      <c r="I320" s="113" t="str">
        <f>IF(SP_SUL!O320="","*",SP_SUL!O320)</f>
        <v>*</v>
      </c>
      <c r="J320" s="113" t="str">
        <f>IF(SP_SUL!P320="","*",SP_SUL!P320)</f>
        <v>*</v>
      </c>
      <c r="K320" s="83">
        <f>IF(SP_SUL!AK320="","*",SP_SUL!AK320)</f>
        <v>0</v>
      </c>
      <c r="L320" s="83" t="str">
        <f>IF(SP_SUL!AM320="","*",SP_SUL!AM320)</f>
        <v>-</v>
      </c>
      <c r="M320" s="83">
        <f>IF(SP_SUL!AP320="","*",SP_SUL!AP320)</f>
        <v>0</v>
      </c>
      <c r="N320" s="83" t="str">
        <f>IF(SP_SUL!AM320="","*",SP_SUL!AM320)</f>
        <v>-</v>
      </c>
      <c r="O320" s="110" t="str">
        <f>IF(SP_SUL!BH320="","*",SP_SUL!BH320)</f>
        <v>*</v>
      </c>
      <c r="P320" s="147" t="str">
        <f>IF($A$2=1,IF(SP_SUL!BJ320="","*",SP_SUL!BJ320),IF(SP_SUL!BK320="","*",SP_SUL!BK320))</f>
        <v>*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 t="str">
        <f>IF(SP_SUL!B322="","*",SP_SUL!B322)</f>
        <v>*</v>
      </c>
      <c r="B322" s="83" t="str">
        <f>IF(SP_SUL!X322="","*",SP_SUL!X322)</f>
        <v>*</v>
      </c>
      <c r="C322" s="83" t="str">
        <f>IF(SP_SUL!S322="","*",SP_SUL!S322)</f>
        <v>-</v>
      </c>
      <c r="D322" s="83" t="str">
        <f>IF(SP_SUL!T322="","*",SP_SUL!T322)</f>
        <v>-</v>
      </c>
      <c r="E322" s="83" t="str">
        <f>IF(SP_SUL!D322="","*",SP_SUL!D322)</f>
        <v>*</v>
      </c>
      <c r="F322" s="83" t="str">
        <f>IF(SP_SUL!H322="","*",SP_SUL!H322)</f>
        <v>*</v>
      </c>
      <c r="G322" s="83" t="str">
        <f>IF(SP_SUL!M322="","*",SP_SUL!M322)</f>
        <v>-</v>
      </c>
      <c r="H322" s="116" t="str">
        <f>IF(SP_SUL!K322="","*",SP_SUL!K322)</f>
        <v>*</v>
      </c>
      <c r="I322" s="113" t="str">
        <f>IF(SP_SUL!O322="","*",SP_SUL!O322)</f>
        <v>*</v>
      </c>
      <c r="J322" s="113" t="str">
        <f>IF(SP_SUL!P322="","*",SP_SUL!P322)</f>
        <v>*</v>
      </c>
      <c r="K322" s="83">
        <f>IF(SP_SUL!AK322="","*",SP_SUL!AK322)</f>
        <v>0</v>
      </c>
      <c r="L322" s="83" t="str">
        <f>IF(SP_SUL!AM322="","*",SP_SUL!AM322)</f>
        <v>-</v>
      </c>
      <c r="M322" s="83">
        <f>IF(SP_SUL!AP322="","*",SP_SUL!AP322)</f>
        <v>0</v>
      </c>
      <c r="N322" s="83" t="str">
        <f>IF(SP_SUL!AM322="","*",SP_SUL!AM322)</f>
        <v>-</v>
      </c>
      <c r="O322" s="110" t="str">
        <f>IF(SP_SUL!BH322="","*",SP_SUL!BH322)</f>
        <v>*</v>
      </c>
      <c r="P322" s="147" t="str">
        <f>IF($A$2=1,IF(SP_SUL!BJ322="","*",SP_SUL!BJ322),IF(SP_SUL!BK322="","*",SP_SUL!BK322))</f>
        <v>*</v>
      </c>
    </row>
    <row r="323" spans="1:16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 t="str">
        <f>IF(SP_SUL!B324="","*",SP_SUL!B324)</f>
        <v>*</v>
      </c>
      <c r="B324" s="83" t="str">
        <f>IF(SP_SUL!X324="","*",SP_SUL!X324)</f>
        <v>*</v>
      </c>
      <c r="C324" s="83" t="str">
        <f>IF(SP_SUL!S324="","*",SP_SUL!S324)</f>
        <v>-</v>
      </c>
      <c r="D324" s="83" t="str">
        <f>IF(SP_SUL!T324="","*",SP_SUL!T324)</f>
        <v>-</v>
      </c>
      <c r="E324" s="83" t="str">
        <f>IF(SP_SUL!D324="","*",SP_SUL!D324)</f>
        <v>*</v>
      </c>
      <c r="F324" s="83" t="str">
        <f>IF(SP_SUL!H324="","*",SP_SUL!H324)</f>
        <v>*</v>
      </c>
      <c r="G324" s="83" t="str">
        <f>IF(SP_SUL!M324="","*",SP_SUL!M324)</f>
        <v>-</v>
      </c>
      <c r="H324" s="116" t="str">
        <f>IF(SP_SUL!K324="","*",SP_SUL!K324)</f>
        <v>*</v>
      </c>
      <c r="I324" s="113" t="str">
        <f>IF(SP_SUL!O324="","*",SP_SUL!O324)</f>
        <v>*</v>
      </c>
      <c r="J324" s="113" t="str">
        <f>IF(SP_SUL!P324="","*",SP_SUL!P324)</f>
        <v>*</v>
      </c>
      <c r="K324" s="83">
        <f>IF(SP_SUL!AK324="","*",SP_SUL!AK324)</f>
        <v>0</v>
      </c>
      <c r="L324" s="83" t="str">
        <f>IF(SP_SUL!AM324="","*",SP_SUL!AM324)</f>
        <v>-</v>
      </c>
      <c r="M324" s="83">
        <f>IF(SP_SUL!AP324="","*",SP_SUL!AP324)</f>
        <v>0</v>
      </c>
      <c r="N324" s="83" t="str">
        <f>IF(SP_SUL!AM324="","*",SP_SUL!AM324)</f>
        <v>-</v>
      </c>
      <c r="O324" s="110" t="str">
        <f>IF(SP_SUL!BH324="","*",SP_SUL!BH324)</f>
        <v>*</v>
      </c>
      <c r="P324" s="147" t="str">
        <f>IF($A$2=1,IF(SP_SUL!BJ324="","*",SP_SUL!BJ324),IF(SP_SUL!BK324="","*",SP_SUL!BK324))</f>
        <v>*</v>
      </c>
    </row>
    <row r="325" spans="1:16">
      <c r="A325" s="82" t="str">
        <f>IF(SP_SUL!B325="","*",SP_SUL!B325)</f>
        <v>*</v>
      </c>
      <c r="B325" s="83" t="str">
        <f>IF(SP_SUL!X325="","*",SP_SUL!X325)</f>
        <v>*</v>
      </c>
      <c r="C325" s="83" t="str">
        <f>IF(SP_SUL!S325="","*",SP_SUL!S325)</f>
        <v>-</v>
      </c>
      <c r="D325" s="83" t="str">
        <f>IF(SP_SUL!T325="","*",SP_SUL!T325)</f>
        <v>-</v>
      </c>
      <c r="E325" s="83" t="str">
        <f>IF(SP_SUL!D325="","*",SP_SUL!D325)</f>
        <v>*</v>
      </c>
      <c r="F325" s="83" t="str">
        <f>IF(SP_SUL!H325="","*",SP_SUL!H325)</f>
        <v>*</v>
      </c>
      <c r="G325" s="83" t="str">
        <f>IF(SP_SUL!M325="","*",SP_SUL!M325)</f>
        <v>-</v>
      </c>
      <c r="H325" s="116" t="str">
        <f>IF(SP_SUL!K325="","*",SP_SUL!K325)</f>
        <v>*</v>
      </c>
      <c r="I325" s="113" t="str">
        <f>IF(SP_SUL!O325="","*",SP_SUL!O325)</f>
        <v>*</v>
      </c>
      <c r="J325" s="113" t="str">
        <f>IF(SP_SUL!P325="","*",SP_SUL!P325)</f>
        <v>*</v>
      </c>
      <c r="K325" s="83">
        <f>IF(SP_SUL!AK325="","*",SP_SUL!AK325)</f>
        <v>0</v>
      </c>
      <c r="L325" s="83" t="str">
        <f>IF(SP_SUL!AM325="","*",SP_SUL!AM325)</f>
        <v>-</v>
      </c>
      <c r="M325" s="83">
        <f>IF(SP_SUL!AP325="","*",SP_SUL!AP325)</f>
        <v>0</v>
      </c>
      <c r="N325" s="83" t="str">
        <f>IF(SP_SUL!AM325="","*",SP_SUL!AM325)</f>
        <v>-</v>
      </c>
      <c r="O325" s="110" t="str">
        <f>IF(SP_SUL!BH325="","*",SP_SUL!BH325)</f>
        <v>*</v>
      </c>
      <c r="P325" s="147" t="str">
        <f>IF($A$2=1,IF(SP_SUL!BJ325="","*",SP_SUL!BJ325),IF(SP_SUL!BK325="","*",SP_SUL!BK325))</f>
        <v>*</v>
      </c>
    </row>
    <row r="326" spans="1:16">
      <c r="A326" s="82" t="str">
        <f>IF(SP_SUL!B326="","*",SP_SUL!B326)</f>
        <v>*</v>
      </c>
      <c r="B326" s="83" t="str">
        <f>IF(SP_SUL!X326="","*",SP_SUL!X326)</f>
        <v>*</v>
      </c>
      <c r="C326" s="83" t="str">
        <f>IF(SP_SUL!S326="","*",SP_SUL!S326)</f>
        <v>-</v>
      </c>
      <c r="D326" s="83" t="str">
        <f>IF(SP_SUL!T326="","*",SP_SUL!T326)</f>
        <v>-</v>
      </c>
      <c r="E326" s="83" t="str">
        <f>IF(SP_SUL!D326="","*",SP_SUL!D326)</f>
        <v>*</v>
      </c>
      <c r="F326" s="83" t="str">
        <f>IF(SP_SUL!H326="","*",SP_SUL!H326)</f>
        <v>*</v>
      </c>
      <c r="G326" s="83" t="str">
        <f>IF(SP_SUL!M326="","*",SP_SUL!M326)</f>
        <v>-</v>
      </c>
      <c r="H326" s="116" t="str">
        <f>IF(SP_SUL!K326="","*",SP_SUL!K326)</f>
        <v>*</v>
      </c>
      <c r="I326" s="113" t="str">
        <f>IF(SP_SUL!O326="","*",SP_SUL!O326)</f>
        <v>*</v>
      </c>
      <c r="J326" s="113" t="str">
        <f>IF(SP_SUL!P326="","*",SP_SUL!P326)</f>
        <v>*</v>
      </c>
      <c r="K326" s="83">
        <f>IF(SP_SUL!AK326="","*",SP_SUL!AK326)</f>
        <v>0</v>
      </c>
      <c r="L326" s="83" t="str">
        <f>IF(SP_SUL!AM326="","*",SP_SUL!AM326)</f>
        <v>-</v>
      </c>
      <c r="M326" s="83">
        <f>IF(SP_SUL!AP326="","*",SP_SUL!AP326)</f>
        <v>0</v>
      </c>
      <c r="N326" s="83" t="str">
        <f>IF(SP_SUL!AM326="","*",SP_SUL!AM326)</f>
        <v>-</v>
      </c>
      <c r="O326" s="110" t="str">
        <f>IF(SP_SUL!BH326="","*",SP_SUL!BH326)</f>
        <v>*</v>
      </c>
      <c r="P326" s="147" t="str">
        <f>IF($A$2=1,IF(SP_SUL!BJ326="","*",SP_SUL!BJ326),IF(SP_SUL!BK326="","*",SP_SUL!BK326))</f>
        <v>*</v>
      </c>
    </row>
    <row r="327" spans="1:16">
      <c r="A327" s="82" t="str">
        <f>IF(SP_SUL!B327="","*",SP_SUL!B327)</f>
        <v>*</v>
      </c>
      <c r="B327" s="83" t="str">
        <f>IF(SP_SUL!X327="","*",SP_SUL!X327)</f>
        <v>*</v>
      </c>
      <c r="C327" s="83" t="str">
        <f>IF(SP_SUL!S327="","*",SP_SUL!S327)</f>
        <v>-</v>
      </c>
      <c r="D327" s="83" t="str">
        <f>IF(SP_SUL!T327="","*",SP_SUL!T327)</f>
        <v>-</v>
      </c>
      <c r="E327" s="83" t="str">
        <f>IF(SP_SUL!D327="","*",SP_SUL!D327)</f>
        <v>*</v>
      </c>
      <c r="F327" s="83" t="str">
        <f>IF(SP_SUL!H327="","*",SP_SUL!H327)</f>
        <v>*</v>
      </c>
      <c r="G327" s="83" t="str">
        <f>IF(SP_SUL!M327="","*",SP_SUL!M327)</f>
        <v>-</v>
      </c>
      <c r="H327" s="116" t="str">
        <f>IF(SP_SUL!K327="","*",SP_SUL!K327)</f>
        <v>*</v>
      </c>
      <c r="I327" s="113" t="str">
        <f>IF(SP_SUL!O327="","*",SP_SUL!O327)</f>
        <v>*</v>
      </c>
      <c r="J327" s="113" t="str">
        <f>IF(SP_SUL!P327="","*",SP_SUL!P327)</f>
        <v>*</v>
      </c>
      <c r="K327" s="83">
        <f>IF(SP_SUL!AK327="","*",SP_SUL!AK327)</f>
        <v>0</v>
      </c>
      <c r="L327" s="83" t="str">
        <f>IF(SP_SUL!AM327="","*",SP_SUL!AM327)</f>
        <v>-</v>
      </c>
      <c r="M327" s="83">
        <f>IF(SP_SUL!AP327="","*",SP_SUL!AP327)</f>
        <v>0</v>
      </c>
      <c r="N327" s="83" t="str">
        <f>IF(SP_SUL!AM327="","*",SP_SUL!AM327)</f>
        <v>-</v>
      </c>
      <c r="O327" s="110" t="str">
        <f>IF(SP_SUL!BH327="","*",SP_SUL!BH327)</f>
        <v>*</v>
      </c>
      <c r="P327" s="147" t="str">
        <f>IF($A$2=1,IF(SP_SUL!BJ327="","*",SP_SUL!BJ327),IF(SP_SUL!BK327="","*",SP_SUL!BK327))</f>
        <v>*</v>
      </c>
    </row>
    <row r="328" spans="1:16">
      <c r="A328" s="82" t="str">
        <f>IF(SP_SUL!B328="","*",SP_SUL!B328)</f>
        <v>*</v>
      </c>
      <c r="B328" s="83" t="str">
        <f>IF(SP_SUL!X328="","*",SP_SUL!X328)</f>
        <v>*</v>
      </c>
      <c r="C328" s="83" t="str">
        <f>IF(SP_SUL!S328="","*",SP_SUL!S328)</f>
        <v>-</v>
      </c>
      <c r="D328" s="83" t="str">
        <f>IF(SP_SUL!T328="","*",SP_SUL!T328)</f>
        <v>-</v>
      </c>
      <c r="E328" s="83" t="str">
        <f>IF(SP_SUL!D328="","*",SP_SUL!D328)</f>
        <v>*</v>
      </c>
      <c r="F328" s="83" t="str">
        <f>IF(SP_SUL!H328="","*",SP_SUL!H328)</f>
        <v>*</v>
      </c>
      <c r="G328" s="83" t="str">
        <f>IF(SP_SUL!M328="","*",SP_SUL!M328)</f>
        <v>-</v>
      </c>
      <c r="H328" s="116" t="str">
        <f>IF(SP_SUL!K328="","*",SP_SUL!K328)</f>
        <v>*</v>
      </c>
      <c r="I328" s="113" t="str">
        <f>IF(SP_SUL!O328="","*",SP_SUL!O328)</f>
        <v>*</v>
      </c>
      <c r="J328" s="113" t="str">
        <f>IF(SP_SUL!P328="","*",SP_SUL!P328)</f>
        <v>*</v>
      </c>
      <c r="K328" s="83">
        <f>IF(SP_SUL!AK328="","*",SP_SUL!AK328)</f>
        <v>0</v>
      </c>
      <c r="L328" s="83" t="str">
        <f>IF(SP_SUL!AM328="","*",SP_SUL!AM328)</f>
        <v>-</v>
      </c>
      <c r="M328" s="83">
        <f>IF(SP_SUL!AP328="","*",SP_SUL!AP328)</f>
        <v>0</v>
      </c>
      <c r="N328" s="83" t="str">
        <f>IF(SP_SUL!AM328="","*",SP_SUL!AM328)</f>
        <v>-</v>
      </c>
      <c r="O328" s="110" t="str">
        <f>IF(SP_SUL!BH328="","*",SP_SUL!BH328)</f>
        <v>*</v>
      </c>
      <c r="P328" s="147" t="str">
        <f>IF($A$2=1,IF(SP_SUL!BJ328="","*",SP_SUL!BJ328),IF(SP_SUL!BK328="","*",SP_SUL!BK328))</f>
        <v>*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 t="str">
        <f>IF(SP_SUL!B331="","*",SP_SUL!B331)</f>
        <v>*</v>
      </c>
      <c r="B331" s="83" t="str">
        <f>IF(SP_SUL!X331="","*",SP_SUL!X331)</f>
        <v>*</v>
      </c>
      <c r="C331" s="83" t="str">
        <f>IF(SP_SUL!S331="","*",SP_SUL!S331)</f>
        <v>-</v>
      </c>
      <c r="D331" s="83" t="str">
        <f>IF(SP_SUL!T331="","*",SP_SUL!T331)</f>
        <v>-</v>
      </c>
      <c r="E331" s="83" t="str">
        <f>IF(SP_SUL!D331="","*",SP_SUL!D331)</f>
        <v>*</v>
      </c>
      <c r="F331" s="83" t="str">
        <f>IF(SP_SUL!H331="","*",SP_SUL!H331)</f>
        <v>*</v>
      </c>
      <c r="G331" s="83" t="str">
        <f>IF(SP_SUL!M331="","*",SP_SUL!M331)</f>
        <v>-</v>
      </c>
      <c r="H331" s="116" t="str">
        <f>IF(SP_SUL!K331="","*",SP_SUL!K331)</f>
        <v>*</v>
      </c>
      <c r="I331" s="113" t="str">
        <f>IF(SP_SUL!O331="","*",SP_SUL!O331)</f>
        <v>*</v>
      </c>
      <c r="J331" s="113" t="str">
        <f>IF(SP_SUL!P331="","*",SP_SUL!P331)</f>
        <v>*</v>
      </c>
      <c r="K331" s="83">
        <f>IF(SP_SUL!AK331="","*",SP_SUL!AK331)</f>
        <v>0</v>
      </c>
      <c r="L331" s="83" t="str">
        <f>IF(SP_SUL!AM331="","*",SP_SUL!AM331)</f>
        <v>-</v>
      </c>
      <c r="M331" s="83">
        <f>IF(SP_SUL!AP331="","*",SP_SUL!AP331)</f>
        <v>0</v>
      </c>
      <c r="N331" s="83" t="str">
        <f>IF(SP_SUL!AM331="","*",SP_SUL!AM331)</f>
        <v>-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 t="str">
        <f>IF(SP_SUL!B332="","*",SP_SUL!B332)</f>
        <v>*</v>
      </c>
      <c r="B332" s="83" t="str">
        <f>IF(SP_SUL!X332="","*",SP_SUL!X332)</f>
        <v>*</v>
      </c>
      <c r="C332" s="83" t="str">
        <f>IF(SP_SUL!S332="","*",SP_SUL!S332)</f>
        <v>-</v>
      </c>
      <c r="D332" s="83" t="str">
        <f>IF(SP_SUL!T332="","*",SP_SUL!T332)</f>
        <v>-</v>
      </c>
      <c r="E332" s="83" t="str">
        <f>IF(SP_SUL!D332="","*",SP_SUL!D332)</f>
        <v>*</v>
      </c>
      <c r="F332" s="83" t="str">
        <f>IF(SP_SUL!H332="","*",SP_SUL!H332)</f>
        <v>*</v>
      </c>
      <c r="G332" s="83" t="str">
        <f>IF(SP_SUL!M332="","*",SP_SUL!M332)</f>
        <v>-</v>
      </c>
      <c r="H332" s="116" t="str">
        <f>IF(SP_SUL!K332="","*",SP_SUL!K332)</f>
        <v>*</v>
      </c>
      <c r="I332" s="113" t="str">
        <f>IF(SP_SUL!O332="","*",SP_SUL!O332)</f>
        <v>*</v>
      </c>
      <c r="J332" s="113" t="str">
        <f>IF(SP_SUL!P332="","*",SP_SUL!P332)</f>
        <v>*</v>
      </c>
      <c r="K332" s="83">
        <f>IF(SP_SUL!AK332="","*",SP_SUL!AK332)</f>
        <v>0</v>
      </c>
      <c r="L332" s="83" t="str">
        <f>IF(SP_SUL!AM332="","*",SP_SUL!AM332)</f>
        <v>-</v>
      </c>
      <c r="M332" s="83">
        <f>IF(SP_SUL!AP332="","*",SP_SUL!AP332)</f>
        <v>0</v>
      </c>
      <c r="N332" s="83" t="str">
        <f>IF(SP_SUL!AM332="","*",SP_SUL!AM332)</f>
        <v>-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 t="str">
        <f>IF(SP_SUL!B333="","*",SP_SUL!B333)</f>
        <v>*</v>
      </c>
      <c r="B333" s="83" t="str">
        <f>IF(SP_SUL!X333="","*",SP_SUL!X333)</f>
        <v>*</v>
      </c>
      <c r="C333" s="83" t="str">
        <f>IF(SP_SUL!S333="","*",SP_SUL!S333)</f>
        <v>-</v>
      </c>
      <c r="D333" s="83" t="str">
        <f>IF(SP_SUL!T333="","*",SP_SUL!T333)</f>
        <v>-</v>
      </c>
      <c r="E333" s="83" t="str">
        <f>IF(SP_SUL!D333="","*",SP_SUL!D333)</f>
        <v>*</v>
      </c>
      <c r="F333" s="83" t="str">
        <f>IF(SP_SUL!H333="","*",SP_SUL!H333)</f>
        <v>*</v>
      </c>
      <c r="G333" s="83" t="str">
        <f>IF(SP_SUL!M333="","*",SP_SUL!M333)</f>
        <v>-</v>
      </c>
      <c r="H333" s="116" t="str">
        <f>IF(SP_SUL!K333="","*",SP_SUL!K333)</f>
        <v>*</v>
      </c>
      <c r="I333" s="113" t="str">
        <f>IF(SP_SUL!O333="","*",SP_SUL!O333)</f>
        <v>*</v>
      </c>
      <c r="J333" s="113" t="str">
        <f>IF(SP_SUL!P333="","*",SP_SUL!P333)</f>
        <v>*</v>
      </c>
      <c r="K333" s="83">
        <f>IF(SP_SUL!AK333="","*",SP_SUL!AK333)</f>
        <v>0</v>
      </c>
      <c r="L333" s="83" t="str">
        <f>IF(SP_SUL!AM333="","*",SP_SUL!AM333)</f>
        <v>-</v>
      </c>
      <c r="M333" s="83">
        <f>IF(SP_SUL!AP333="","*",SP_SUL!AP333)</f>
        <v>0</v>
      </c>
      <c r="N333" s="83" t="str">
        <f>IF(SP_SUL!AM333="","*",SP_SUL!AM333)</f>
        <v>-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 t="str">
        <f>IF(SP_SUL!B334="","*",SP_SUL!B334)</f>
        <v>*</v>
      </c>
      <c r="B334" s="83" t="str">
        <f>IF(SP_SUL!X334="","*",SP_SUL!X334)</f>
        <v>*</v>
      </c>
      <c r="C334" s="83" t="str">
        <f>IF(SP_SUL!S334="","*",SP_SUL!S334)</f>
        <v>-</v>
      </c>
      <c r="D334" s="83" t="str">
        <f>IF(SP_SUL!T334="","*",SP_SUL!T334)</f>
        <v>-</v>
      </c>
      <c r="E334" s="83" t="str">
        <f>IF(SP_SUL!D334="","*",SP_SUL!D334)</f>
        <v>*</v>
      </c>
      <c r="F334" s="83" t="str">
        <f>IF(SP_SUL!H334="","*",SP_SUL!H334)</f>
        <v>*</v>
      </c>
      <c r="G334" s="83" t="str">
        <f>IF(SP_SUL!M334="","*",SP_SUL!M334)</f>
        <v>-</v>
      </c>
      <c r="H334" s="116" t="str">
        <f>IF(SP_SUL!K334="","*",SP_SUL!K334)</f>
        <v>*</v>
      </c>
      <c r="I334" s="113" t="str">
        <f>IF(SP_SUL!O334="","*",SP_SUL!O334)</f>
        <v>*</v>
      </c>
      <c r="J334" s="113" t="str">
        <f>IF(SP_SUL!P334="","*",SP_SUL!P334)</f>
        <v>*</v>
      </c>
      <c r="K334" s="83">
        <f>IF(SP_SUL!AK334="","*",SP_SUL!AK334)</f>
        <v>0</v>
      </c>
      <c r="L334" s="83" t="str">
        <f>IF(SP_SUL!AM334="","*",SP_SUL!AM334)</f>
        <v>-</v>
      </c>
      <c r="M334" s="83">
        <f>IF(SP_SUL!AP334="","*",SP_SUL!AP334)</f>
        <v>0</v>
      </c>
      <c r="N334" s="83" t="str">
        <f>IF(SP_SUL!AM334="","*",SP_SUL!AM334)</f>
        <v>-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 t="str">
        <f>IF(SP_SUL!B335="","*",SP_SUL!B335)</f>
        <v>*</v>
      </c>
      <c r="B335" s="83" t="str">
        <f>IF(SP_SUL!X335="","*",SP_SUL!X335)</f>
        <v>*</v>
      </c>
      <c r="C335" s="83" t="str">
        <f>IF(SP_SUL!S335="","*",SP_SUL!S335)</f>
        <v>-</v>
      </c>
      <c r="D335" s="83" t="str">
        <f>IF(SP_SUL!T335="","*",SP_SUL!T335)</f>
        <v>-</v>
      </c>
      <c r="E335" s="83" t="str">
        <f>IF(SP_SUL!D335="","*",SP_SUL!D335)</f>
        <v>*</v>
      </c>
      <c r="F335" s="83" t="str">
        <f>IF(SP_SUL!H335="","*",SP_SUL!H335)</f>
        <v>*</v>
      </c>
      <c r="G335" s="83" t="str">
        <f>IF(SP_SUL!M335="","*",SP_SUL!M335)</f>
        <v>-</v>
      </c>
      <c r="H335" s="116" t="str">
        <f>IF(SP_SUL!K335="","*",SP_SUL!K335)</f>
        <v>*</v>
      </c>
      <c r="I335" s="113" t="str">
        <f>IF(SP_SUL!O335="","*",SP_SUL!O335)</f>
        <v>*</v>
      </c>
      <c r="J335" s="113" t="str">
        <f>IF(SP_SUL!P335="","*",SP_SUL!P335)</f>
        <v>*</v>
      </c>
      <c r="K335" s="83">
        <f>IF(SP_SUL!AK335="","*",SP_SUL!AK335)</f>
        <v>0</v>
      </c>
      <c r="L335" s="83" t="str">
        <f>IF(SP_SUL!AM335="","*",SP_SUL!AM335)</f>
        <v>-</v>
      </c>
      <c r="M335" s="83">
        <f>IF(SP_SUL!AP335="","*",SP_SUL!AP335)</f>
        <v>0</v>
      </c>
      <c r="N335" s="83" t="str">
        <f>IF(SP_SUL!AM335="","*",SP_SUL!AM335)</f>
        <v>-</v>
      </c>
      <c r="O335" s="110" t="str">
        <f>IF(SP_SUL!BH335="","*",SP_SUL!BH335)</f>
        <v>*</v>
      </c>
      <c r="P335" s="147" t="str">
        <f>IF($A$2=1,IF(SP_SUL!BJ335="","*",SP_SUL!BJ335),IF(SP_SUL!BK335="","*",SP_SUL!BK335))</f>
        <v>*</v>
      </c>
    </row>
    <row r="336" spans="1:16">
      <c r="A336" s="82" t="str">
        <f>IF(SP_SUL!B336="","*",SP_SUL!B336)</f>
        <v>*</v>
      </c>
      <c r="B336" s="83" t="str">
        <f>IF(SP_SUL!X336="","*",SP_SUL!X336)</f>
        <v>*</v>
      </c>
      <c r="C336" s="83" t="str">
        <f>IF(SP_SUL!S336="","*",SP_SUL!S336)</f>
        <v>-</v>
      </c>
      <c r="D336" s="83" t="str">
        <f>IF(SP_SUL!T336="","*",SP_SUL!T336)</f>
        <v>-</v>
      </c>
      <c r="E336" s="83" t="str">
        <f>IF(SP_SUL!D336="","*",SP_SUL!D336)</f>
        <v>*</v>
      </c>
      <c r="F336" s="83" t="str">
        <f>IF(SP_SUL!H336="","*",SP_SUL!H336)</f>
        <v>*</v>
      </c>
      <c r="G336" s="83" t="str">
        <f>IF(SP_SUL!M336="","*",SP_SUL!M336)</f>
        <v>-</v>
      </c>
      <c r="H336" s="116" t="str">
        <f>IF(SP_SUL!K336="","*",SP_SUL!K336)</f>
        <v>*</v>
      </c>
      <c r="I336" s="113" t="str">
        <f>IF(SP_SUL!O336="","*",SP_SUL!O336)</f>
        <v>*</v>
      </c>
      <c r="J336" s="113" t="str">
        <f>IF(SP_SUL!P336="","*",SP_SUL!P336)</f>
        <v>*</v>
      </c>
      <c r="K336" s="83">
        <f>IF(SP_SUL!AK336="","*",SP_SUL!AK336)</f>
        <v>0</v>
      </c>
      <c r="L336" s="83" t="str">
        <f>IF(SP_SUL!AM336="","*",SP_SUL!AM336)</f>
        <v>-</v>
      </c>
      <c r="M336" s="83">
        <f>IF(SP_SUL!AP336="","*",SP_SUL!AP336)</f>
        <v>0</v>
      </c>
      <c r="N336" s="83" t="str">
        <f>IF(SP_SUL!AM336="","*",SP_SUL!AM336)</f>
        <v>-</v>
      </c>
      <c r="O336" s="110" t="str">
        <f>IF(SP_SUL!BH336="","*",SP_SUL!BH336)</f>
        <v>*</v>
      </c>
      <c r="P336" s="147" t="str">
        <f>IF($A$2=1,IF(SP_SUL!BJ336="","*",SP_SUL!BJ336),IF(SP_SUL!BK336="","*",SP_SUL!BK336))</f>
        <v>*</v>
      </c>
    </row>
    <row r="337" spans="1:16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 t="str">
        <f>IF(SP_SUL!B338="","*",SP_SUL!B338)</f>
        <v>*</v>
      </c>
      <c r="B338" s="83" t="str">
        <f>IF(SP_SUL!X338="","*",SP_SUL!X338)</f>
        <v>*</v>
      </c>
      <c r="C338" s="83" t="str">
        <f>IF(SP_SUL!S338="","*",SP_SUL!S338)</f>
        <v>-</v>
      </c>
      <c r="D338" s="83" t="str">
        <f>IF(SP_SUL!T338="","*",SP_SUL!T338)</f>
        <v>-</v>
      </c>
      <c r="E338" s="83" t="str">
        <f>IF(SP_SUL!D338="","*",SP_SUL!D338)</f>
        <v>*</v>
      </c>
      <c r="F338" s="83" t="str">
        <f>IF(SP_SUL!H338="","*",SP_SUL!H338)</f>
        <v>*</v>
      </c>
      <c r="G338" s="83" t="str">
        <f>IF(SP_SUL!M338="","*",SP_SUL!M338)</f>
        <v>-</v>
      </c>
      <c r="H338" s="116" t="str">
        <f>IF(SP_SUL!K338="","*",SP_SUL!K338)</f>
        <v>*</v>
      </c>
      <c r="I338" s="113" t="str">
        <f>IF(SP_SUL!O338="","*",SP_SUL!O338)</f>
        <v>*</v>
      </c>
      <c r="J338" s="113" t="str">
        <f>IF(SP_SUL!P338="","*",SP_SUL!P338)</f>
        <v>*</v>
      </c>
      <c r="K338" s="83">
        <f>IF(SP_SUL!AK338="","*",SP_SUL!AK338)</f>
        <v>0</v>
      </c>
      <c r="L338" s="83" t="str">
        <f>IF(SP_SUL!AM338="","*",SP_SUL!AM338)</f>
        <v>-</v>
      </c>
      <c r="M338" s="83">
        <f>IF(SP_SUL!AP338="","*",SP_SUL!AP338)</f>
        <v>0</v>
      </c>
      <c r="N338" s="83" t="str">
        <f>IF(SP_SUL!AM338="","*",SP_SUL!AM338)</f>
        <v>-</v>
      </c>
      <c r="O338" s="110" t="str">
        <f>IF(SP_SUL!BH338="","*",SP_SUL!BH338)</f>
        <v>*</v>
      </c>
      <c r="P338" s="147" t="str">
        <f>IF($A$2=1,IF(SP_SUL!BJ338="","*",SP_SUL!BJ338),IF(SP_SUL!BK338="","*",SP_SUL!BK338))</f>
        <v>*</v>
      </c>
    </row>
    <row r="339" spans="1:16">
      <c r="A339" s="82" t="str">
        <f>IF(SP_SUL!B339="","*",SP_SUL!B339)</f>
        <v>*</v>
      </c>
      <c r="B339" s="83" t="str">
        <f>IF(SP_SUL!X339="","*",SP_SUL!X339)</f>
        <v>*</v>
      </c>
      <c r="C339" s="83" t="str">
        <f>IF(SP_SUL!S339="","*",SP_SUL!S339)</f>
        <v>-</v>
      </c>
      <c r="D339" s="83" t="str">
        <f>IF(SP_SUL!T339="","*",SP_SUL!T339)</f>
        <v>-</v>
      </c>
      <c r="E339" s="83" t="str">
        <f>IF(SP_SUL!D339="","*",SP_SUL!D339)</f>
        <v>*</v>
      </c>
      <c r="F339" s="83" t="str">
        <f>IF(SP_SUL!H339="","*",SP_SUL!H339)</f>
        <v>*</v>
      </c>
      <c r="G339" s="83" t="str">
        <f>IF(SP_SUL!M339="","*",SP_SUL!M339)</f>
        <v>-</v>
      </c>
      <c r="H339" s="116" t="str">
        <f>IF(SP_SUL!K339="","*",SP_SUL!K339)</f>
        <v>*</v>
      </c>
      <c r="I339" s="113" t="str">
        <f>IF(SP_SUL!O339="","*",SP_SUL!O339)</f>
        <v>*</v>
      </c>
      <c r="J339" s="113" t="str">
        <f>IF(SP_SUL!P339="","*",SP_SUL!P339)</f>
        <v>*</v>
      </c>
      <c r="K339" s="83">
        <f>IF(SP_SUL!AK339="","*",SP_SUL!AK339)</f>
        <v>0</v>
      </c>
      <c r="L339" s="83" t="str">
        <f>IF(SP_SUL!AM339="","*",SP_SUL!AM339)</f>
        <v>-</v>
      </c>
      <c r="M339" s="83">
        <f>IF(SP_SUL!AP339="","*",SP_SUL!AP339)</f>
        <v>0</v>
      </c>
      <c r="N339" s="83" t="str">
        <f>IF(SP_SUL!AM339="","*",SP_SUL!AM339)</f>
        <v>-</v>
      </c>
      <c r="O339" s="110" t="str">
        <f>IF(SP_SUL!BH339="","*",SP_SUL!BH339)</f>
        <v>*</v>
      </c>
      <c r="P339" s="147" t="str">
        <f>IF($A$2=1,IF(SP_SUL!BJ339="","*",SP_SUL!BJ339),IF(SP_SUL!BK339="","*",SP_SUL!BK339))</f>
        <v>*</v>
      </c>
    </row>
    <row r="340" spans="1:16">
      <c r="A340" s="82" t="str">
        <f>IF(SP_SUL!B340="","*",SP_SUL!B340)</f>
        <v>*</v>
      </c>
      <c r="B340" s="83" t="str">
        <f>IF(SP_SUL!X340="","*",SP_SUL!X340)</f>
        <v>*</v>
      </c>
      <c r="C340" s="83" t="str">
        <f>IF(SP_SUL!S340="","*",SP_SUL!S340)</f>
        <v>-</v>
      </c>
      <c r="D340" s="83" t="str">
        <f>IF(SP_SUL!T340="","*",SP_SUL!T340)</f>
        <v>-</v>
      </c>
      <c r="E340" s="83" t="str">
        <f>IF(SP_SUL!D340="","*",SP_SUL!D340)</f>
        <v>*</v>
      </c>
      <c r="F340" s="83" t="str">
        <f>IF(SP_SUL!H340="","*",SP_SUL!H340)</f>
        <v>*</v>
      </c>
      <c r="G340" s="83" t="str">
        <f>IF(SP_SUL!M340="","*",SP_SUL!M340)</f>
        <v>-</v>
      </c>
      <c r="H340" s="116" t="str">
        <f>IF(SP_SUL!K340="","*",SP_SUL!K340)</f>
        <v>*</v>
      </c>
      <c r="I340" s="113" t="str">
        <f>IF(SP_SUL!O340="","*",SP_SUL!O340)</f>
        <v>*</v>
      </c>
      <c r="J340" s="113" t="str">
        <f>IF(SP_SUL!P340="","*",SP_SUL!P340)</f>
        <v>*</v>
      </c>
      <c r="K340" s="83">
        <f>IF(SP_SUL!AK340="","*",SP_SUL!AK340)</f>
        <v>0</v>
      </c>
      <c r="L340" s="83" t="str">
        <f>IF(SP_SUL!AM340="","*",SP_SUL!AM340)</f>
        <v>-</v>
      </c>
      <c r="M340" s="83">
        <f>IF(SP_SUL!AP340="","*",SP_SUL!AP340)</f>
        <v>0</v>
      </c>
      <c r="N340" s="83" t="str">
        <f>IF(SP_SUL!AM340="","*",SP_SUL!AM340)</f>
        <v>-</v>
      </c>
      <c r="O340" s="110" t="str">
        <f>IF(SP_SUL!BH340="","*",SP_SUL!BH340)</f>
        <v>*</v>
      </c>
      <c r="P340" s="147" t="str">
        <f>IF($A$2=1,IF(SP_SUL!BJ340="","*",SP_SUL!BJ340),IF(SP_SUL!BK340="","*",SP_SUL!BK340))</f>
        <v>*</v>
      </c>
    </row>
    <row r="341" spans="1:16">
      <c r="A341" s="82" t="str">
        <f>IF(SP_SUL!B341="","*",SP_SUL!B341)</f>
        <v>*</v>
      </c>
      <c r="B341" s="83" t="str">
        <f>IF(SP_SUL!X341="","*",SP_SUL!X341)</f>
        <v>*</v>
      </c>
      <c r="C341" s="83" t="str">
        <f>IF(SP_SUL!S341="","*",SP_SUL!S341)</f>
        <v>-</v>
      </c>
      <c r="D341" s="83" t="str">
        <f>IF(SP_SUL!T341="","*",SP_SUL!T341)</f>
        <v>-</v>
      </c>
      <c r="E341" s="83" t="str">
        <f>IF(SP_SUL!D341="","*",SP_SUL!D341)</f>
        <v>*</v>
      </c>
      <c r="F341" s="83" t="str">
        <f>IF(SP_SUL!H341="","*",SP_SUL!H341)</f>
        <v>*</v>
      </c>
      <c r="G341" s="83" t="str">
        <f>IF(SP_SUL!M341="","*",SP_SUL!M341)</f>
        <v>-</v>
      </c>
      <c r="H341" s="116" t="str">
        <f>IF(SP_SUL!K341="","*",SP_SUL!K341)</f>
        <v>*</v>
      </c>
      <c r="I341" s="113" t="str">
        <f>IF(SP_SUL!O341="","*",SP_SUL!O341)</f>
        <v>*</v>
      </c>
      <c r="J341" s="113" t="str">
        <f>IF(SP_SUL!P341="","*",SP_SUL!P341)</f>
        <v>*</v>
      </c>
      <c r="K341" s="83">
        <f>IF(SP_SUL!AK341="","*",SP_SUL!AK341)</f>
        <v>0</v>
      </c>
      <c r="L341" s="83" t="str">
        <f>IF(SP_SUL!AM341="","*",SP_SUL!AM341)</f>
        <v>-</v>
      </c>
      <c r="M341" s="83">
        <f>IF(SP_SUL!AP341="","*",SP_SUL!AP341)</f>
        <v>0</v>
      </c>
      <c r="N341" s="83" t="str">
        <f>IF(SP_SUL!AM341="","*",SP_SUL!AM341)</f>
        <v>-</v>
      </c>
      <c r="O341" s="110" t="str">
        <f>IF(SP_SUL!BH341="","*",SP_SUL!BH341)</f>
        <v>*</v>
      </c>
      <c r="P341" s="147" t="str">
        <f>IF($A$2=1,IF(SP_SUL!BJ341="","*",SP_SUL!BJ341),IF(SP_SUL!BK341="","*",SP_SUL!BK341))</f>
        <v>*</v>
      </c>
    </row>
    <row r="342" spans="1:16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 t="str">
        <f>IF(SP_SUL!B343="","*",SP_SUL!B343)</f>
        <v>*</v>
      </c>
      <c r="B343" s="83" t="str">
        <f>IF(SP_SUL!X343="","*",SP_SUL!X343)</f>
        <v>*</v>
      </c>
      <c r="C343" s="83" t="str">
        <f>IF(SP_SUL!S343="","*",SP_SUL!S343)</f>
        <v>-</v>
      </c>
      <c r="D343" s="83" t="str">
        <f>IF(SP_SUL!T343="","*",SP_SUL!T343)</f>
        <v>-</v>
      </c>
      <c r="E343" s="83" t="str">
        <f>IF(SP_SUL!D343="","*",SP_SUL!D343)</f>
        <v>*</v>
      </c>
      <c r="F343" s="83" t="str">
        <f>IF(SP_SUL!H343="","*",SP_SUL!H343)</f>
        <v>*</v>
      </c>
      <c r="G343" s="83" t="str">
        <f>IF(SP_SUL!M343="","*",SP_SUL!M343)</f>
        <v>-</v>
      </c>
      <c r="H343" s="116" t="str">
        <f>IF(SP_SUL!K343="","*",SP_SUL!K343)</f>
        <v>*</v>
      </c>
      <c r="I343" s="113" t="str">
        <f>IF(SP_SUL!O343="","*",SP_SUL!O343)</f>
        <v>*</v>
      </c>
      <c r="J343" s="113" t="str">
        <f>IF(SP_SUL!P343="","*",SP_SUL!P343)</f>
        <v>*</v>
      </c>
      <c r="K343" s="83">
        <f>IF(SP_SUL!AK343="","*",SP_SUL!AK343)</f>
        <v>0</v>
      </c>
      <c r="L343" s="83" t="str">
        <f>IF(SP_SUL!AM343="","*",SP_SUL!AM343)</f>
        <v>-</v>
      </c>
      <c r="M343" s="83">
        <f>IF(SP_SUL!AP343="","*",SP_SUL!AP343)</f>
        <v>0</v>
      </c>
      <c r="N343" s="83" t="str">
        <f>IF(SP_SUL!AM343="","*",SP_SUL!AM343)</f>
        <v>-</v>
      </c>
      <c r="O343" s="110" t="str">
        <f>IF(SP_SUL!BH343="","*",SP_SUL!BH343)</f>
        <v>*</v>
      </c>
      <c r="P343" s="147" t="str">
        <f>IF($A$2=1,IF(SP_SUL!BJ343="","*",SP_SUL!BJ343),IF(SP_SUL!BK343="","*",SP_SUL!BK343))</f>
        <v>*</v>
      </c>
    </row>
    <row r="344" spans="1:16">
      <c r="A344" s="82" t="str">
        <f>IF(SP_SUL!B344="","*",SP_SUL!B344)</f>
        <v>*</v>
      </c>
      <c r="B344" s="83" t="str">
        <f>IF(SP_SUL!X344="","*",SP_SUL!X344)</f>
        <v>*</v>
      </c>
      <c r="C344" s="83" t="str">
        <f>IF(SP_SUL!S344="","*",SP_SUL!S344)</f>
        <v>-</v>
      </c>
      <c r="D344" s="83" t="str">
        <f>IF(SP_SUL!T344="","*",SP_SUL!T344)</f>
        <v>-</v>
      </c>
      <c r="E344" s="83" t="str">
        <f>IF(SP_SUL!D344="","*",SP_SUL!D344)</f>
        <v>*</v>
      </c>
      <c r="F344" s="83" t="str">
        <f>IF(SP_SUL!H344="","*",SP_SUL!H344)</f>
        <v>*</v>
      </c>
      <c r="G344" s="83" t="str">
        <f>IF(SP_SUL!M344="","*",SP_SUL!M344)</f>
        <v>-</v>
      </c>
      <c r="H344" s="116" t="str">
        <f>IF(SP_SUL!K344="","*",SP_SUL!K344)</f>
        <v>*</v>
      </c>
      <c r="I344" s="113" t="str">
        <f>IF(SP_SUL!O344="","*",SP_SUL!O344)</f>
        <v>*</v>
      </c>
      <c r="J344" s="113" t="str">
        <f>IF(SP_SUL!P344="","*",SP_SUL!P344)</f>
        <v>*</v>
      </c>
      <c r="K344" s="83">
        <f>IF(SP_SUL!AK344="","*",SP_SUL!AK344)</f>
        <v>0</v>
      </c>
      <c r="L344" s="83" t="str">
        <f>IF(SP_SUL!AM344="","*",SP_SUL!AM344)</f>
        <v>-</v>
      </c>
      <c r="M344" s="83">
        <f>IF(SP_SUL!AP344="","*",SP_SUL!AP344)</f>
        <v>0</v>
      </c>
      <c r="N344" s="83" t="str">
        <f>IF(SP_SUL!AM344="","*",SP_SUL!AM344)</f>
        <v>-</v>
      </c>
      <c r="O344" s="110" t="str">
        <f>IF(SP_SUL!BH344="","*",SP_SUL!BH344)</f>
        <v>*</v>
      </c>
      <c r="P344" s="147" t="str">
        <f>IF($A$2=1,IF(SP_SUL!BJ344="","*",SP_SUL!BJ344),IF(SP_SUL!BK344="","*",SP_SUL!BK344))</f>
        <v>*</v>
      </c>
    </row>
    <row r="345" spans="1:16">
      <c r="A345" s="82" t="str">
        <f>IF(SP_SUL!B345="","*",SP_SUL!B345)</f>
        <v>*</v>
      </c>
      <c r="B345" s="83" t="str">
        <f>IF(SP_SUL!X345="","*",SP_SUL!X345)</f>
        <v>*</v>
      </c>
      <c r="C345" s="83" t="str">
        <f>IF(SP_SUL!S345="","*",SP_SUL!S345)</f>
        <v>-</v>
      </c>
      <c r="D345" s="83" t="str">
        <f>IF(SP_SUL!T345="","*",SP_SUL!T345)</f>
        <v>-</v>
      </c>
      <c r="E345" s="83" t="str">
        <f>IF(SP_SUL!D345="","*",SP_SUL!D345)</f>
        <v>*</v>
      </c>
      <c r="F345" s="83" t="str">
        <f>IF(SP_SUL!H345="","*",SP_SUL!H345)</f>
        <v>*</v>
      </c>
      <c r="G345" s="83" t="str">
        <f>IF(SP_SUL!M345="","*",SP_SUL!M345)</f>
        <v>-</v>
      </c>
      <c r="H345" s="116" t="str">
        <f>IF(SP_SUL!K345="","*",SP_SUL!K345)</f>
        <v>*</v>
      </c>
      <c r="I345" s="113" t="str">
        <f>IF(SP_SUL!O345="","*",SP_SUL!O345)</f>
        <v>*</v>
      </c>
      <c r="J345" s="113" t="str">
        <f>IF(SP_SUL!P345="","*",SP_SUL!P345)</f>
        <v>*</v>
      </c>
      <c r="K345" s="83">
        <f>IF(SP_SUL!AK345="","*",SP_SUL!AK345)</f>
        <v>0</v>
      </c>
      <c r="L345" s="83" t="str">
        <f>IF(SP_SUL!AM345="","*",SP_SUL!AM345)</f>
        <v>-</v>
      </c>
      <c r="M345" s="83">
        <f>IF(SP_SUL!AP345="","*",SP_SUL!AP345)</f>
        <v>0</v>
      </c>
      <c r="N345" s="83" t="str">
        <f>IF(SP_SUL!AM345="","*",SP_SUL!AM345)</f>
        <v>-</v>
      </c>
      <c r="O345" s="110" t="str">
        <f>IF(SP_SUL!BH345="","*",SP_SUL!BH345)</f>
        <v>*</v>
      </c>
      <c r="P345" s="147" t="str">
        <f>IF($A$2=1,IF(SP_SUL!BJ345="","*",SP_SUL!BJ345),IF(SP_SUL!BK345="","*",SP_SUL!BK345))</f>
        <v>*</v>
      </c>
    </row>
    <row r="346" spans="1:16">
      <c r="A346" s="82" t="str">
        <f>IF(SP_SUL!B346="","*",SP_SUL!B346)</f>
        <v>*</v>
      </c>
      <c r="B346" s="83" t="str">
        <f>IF(SP_SUL!X346="","*",SP_SUL!X346)</f>
        <v>*</v>
      </c>
      <c r="C346" s="83" t="str">
        <f>IF(SP_SUL!S346="","*",SP_SUL!S346)</f>
        <v>-</v>
      </c>
      <c r="D346" s="83" t="str">
        <f>IF(SP_SUL!T346="","*",SP_SUL!T346)</f>
        <v>-</v>
      </c>
      <c r="E346" s="83" t="str">
        <f>IF(SP_SUL!D346="","*",SP_SUL!D346)</f>
        <v>*</v>
      </c>
      <c r="F346" s="83" t="str">
        <f>IF(SP_SUL!H346="","*",SP_SUL!H346)</f>
        <v>*</v>
      </c>
      <c r="G346" s="83" t="str">
        <f>IF(SP_SUL!M346="","*",SP_SUL!M346)</f>
        <v>-</v>
      </c>
      <c r="H346" s="116" t="str">
        <f>IF(SP_SUL!K346="","*",SP_SUL!K346)</f>
        <v>*</v>
      </c>
      <c r="I346" s="113" t="str">
        <f>IF(SP_SUL!O346="","*",SP_SUL!O346)</f>
        <v>*</v>
      </c>
      <c r="J346" s="113" t="str">
        <f>IF(SP_SUL!P346="","*",SP_SUL!P346)</f>
        <v>*</v>
      </c>
      <c r="K346" s="83">
        <f>IF(SP_SUL!AK346="","*",SP_SUL!AK346)</f>
        <v>0</v>
      </c>
      <c r="L346" s="83" t="str">
        <f>IF(SP_SUL!AM346="","*",SP_SUL!AM346)</f>
        <v>-</v>
      </c>
      <c r="M346" s="83">
        <f>IF(SP_SUL!AP346="","*",SP_SUL!AP346)</f>
        <v>0</v>
      </c>
      <c r="N346" s="83" t="str">
        <f>IF(SP_SUL!AM346="","*",SP_SUL!AM346)</f>
        <v>-</v>
      </c>
      <c r="O346" s="110" t="str">
        <f>IF(SP_SUL!BH346="","*",SP_SUL!BH346)</f>
        <v>*</v>
      </c>
      <c r="P346" s="147" t="str">
        <f>IF($A$2=1,IF(SP_SUL!BJ346="","*",SP_SUL!BJ346),IF(SP_SUL!BK346="","*",SP_SUL!BK346))</f>
        <v>*</v>
      </c>
    </row>
    <row r="347" spans="1:16">
      <c r="A347" s="82" t="str">
        <f>IF(SP_SUL!B347="","*",SP_SUL!B347)</f>
        <v>*</v>
      </c>
      <c r="B347" s="83" t="str">
        <f>IF(SP_SUL!X347="","*",SP_SUL!X347)</f>
        <v>*</v>
      </c>
      <c r="C347" s="83" t="str">
        <f>IF(SP_SUL!S347="","*",SP_SUL!S347)</f>
        <v>-</v>
      </c>
      <c r="D347" s="83" t="str">
        <f>IF(SP_SUL!T347="","*",SP_SUL!T347)</f>
        <v>-</v>
      </c>
      <c r="E347" s="83" t="str">
        <f>IF(SP_SUL!D347="","*",SP_SUL!D347)</f>
        <v>*</v>
      </c>
      <c r="F347" s="83" t="str">
        <f>IF(SP_SUL!H347="","*",SP_SUL!H347)</f>
        <v>*</v>
      </c>
      <c r="G347" s="83" t="str">
        <f>IF(SP_SUL!M347="","*",SP_SUL!M347)</f>
        <v>-</v>
      </c>
      <c r="H347" s="116" t="str">
        <f>IF(SP_SUL!K347="","*",SP_SUL!K347)</f>
        <v>*</v>
      </c>
      <c r="I347" s="113" t="str">
        <f>IF(SP_SUL!O347="","*",SP_SUL!O347)</f>
        <v>*</v>
      </c>
      <c r="J347" s="113" t="str">
        <f>IF(SP_SUL!P347="","*",SP_SUL!P347)</f>
        <v>*</v>
      </c>
      <c r="K347" s="83">
        <f>IF(SP_SUL!AK347="","*",SP_SUL!AK347)</f>
        <v>0</v>
      </c>
      <c r="L347" s="83" t="str">
        <f>IF(SP_SUL!AM347="","*",SP_SUL!AM347)</f>
        <v>-</v>
      </c>
      <c r="M347" s="83">
        <f>IF(SP_SUL!AP347="","*",SP_SUL!AP347)</f>
        <v>0</v>
      </c>
      <c r="N347" s="83" t="str">
        <f>IF(SP_SUL!AM347="","*",SP_SUL!AM347)</f>
        <v>-</v>
      </c>
      <c r="O347" s="110" t="str">
        <f>IF(SP_SUL!BH347="","*",SP_SUL!BH347)</f>
        <v>*</v>
      </c>
      <c r="P347" s="147" t="str">
        <f>IF($A$2=1,IF(SP_SUL!BJ347="","*",SP_SUL!BJ347),IF(SP_SUL!BK347="","*",SP_SUL!BK347))</f>
        <v>*</v>
      </c>
    </row>
    <row r="348" spans="1:16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>
      <c r="A349" s="82" t="str">
        <f>IF(SP_SUL!B349="","*",SP_SUL!B349)</f>
        <v>*</v>
      </c>
      <c r="B349" s="83" t="str">
        <f>IF(SP_SUL!X349="","*",SP_SUL!X349)</f>
        <v>*</v>
      </c>
      <c r="C349" s="83" t="str">
        <f>IF(SP_SUL!S349="","*",SP_SUL!S349)</f>
        <v>-</v>
      </c>
      <c r="D349" s="83" t="str">
        <f>IF(SP_SUL!T349="","*",SP_SUL!T349)</f>
        <v>-</v>
      </c>
      <c r="E349" s="83" t="str">
        <f>IF(SP_SUL!D349="","*",SP_SUL!D349)</f>
        <v>*</v>
      </c>
      <c r="F349" s="83" t="str">
        <f>IF(SP_SUL!H349="","*",SP_SUL!H349)</f>
        <v>*</v>
      </c>
      <c r="G349" s="83" t="str">
        <f>IF(SP_SUL!M349="","*",SP_SUL!M349)</f>
        <v>-</v>
      </c>
      <c r="H349" s="116" t="str">
        <f>IF(SP_SUL!K349="","*",SP_SUL!K349)</f>
        <v>*</v>
      </c>
      <c r="I349" s="113" t="str">
        <f>IF(SP_SUL!O349="","*",SP_SUL!O349)</f>
        <v>*</v>
      </c>
      <c r="J349" s="113" t="str">
        <f>IF(SP_SUL!P349="","*",SP_SUL!P349)</f>
        <v>*</v>
      </c>
      <c r="K349" s="83">
        <f>IF(SP_SUL!AK349="","*",SP_SUL!AK349)</f>
        <v>0</v>
      </c>
      <c r="L349" s="83" t="str">
        <f>IF(SP_SUL!AM349="","*",SP_SUL!AM349)</f>
        <v>-</v>
      </c>
      <c r="M349" s="83">
        <f>IF(SP_SUL!AP349="","*",SP_SUL!AP349)</f>
        <v>0</v>
      </c>
      <c r="N349" s="83" t="str">
        <f>IF(SP_SUL!AM349="","*",SP_SUL!AM349)</f>
        <v>-</v>
      </c>
      <c r="O349" s="110" t="str">
        <f>IF(SP_SUL!BH349="","*",SP_SUL!BH349)</f>
        <v>*</v>
      </c>
      <c r="P349" s="147" t="str">
        <f>IF($A$2=1,IF(SP_SUL!BJ349="","*",SP_SUL!BJ349),IF(SP_SUL!BK349="","*",SP_SUL!BK349))</f>
        <v>*</v>
      </c>
    </row>
    <row r="350" spans="1:16">
      <c r="A350" s="82" t="str">
        <f>IF(SP_SUL!B350="","*",SP_SUL!B350)</f>
        <v>*</v>
      </c>
      <c r="B350" s="83" t="str">
        <f>IF(SP_SUL!X350="","*",SP_SUL!X350)</f>
        <v>*</v>
      </c>
      <c r="C350" s="83" t="str">
        <f>IF(SP_SUL!S350="","*",SP_SUL!S350)</f>
        <v>-</v>
      </c>
      <c r="D350" s="83" t="str">
        <f>IF(SP_SUL!T350="","*",SP_SUL!T350)</f>
        <v>-</v>
      </c>
      <c r="E350" s="83" t="str">
        <f>IF(SP_SUL!D350="","*",SP_SUL!D350)</f>
        <v>*</v>
      </c>
      <c r="F350" s="83" t="str">
        <f>IF(SP_SUL!H350="","*",SP_SUL!H350)</f>
        <v>*</v>
      </c>
      <c r="G350" s="83" t="str">
        <f>IF(SP_SUL!M350="","*",SP_SUL!M350)</f>
        <v>-</v>
      </c>
      <c r="H350" s="116" t="str">
        <f>IF(SP_SUL!K350="","*",SP_SUL!K350)</f>
        <v>*</v>
      </c>
      <c r="I350" s="113" t="str">
        <f>IF(SP_SUL!O350="","*",SP_SUL!O350)</f>
        <v>*</v>
      </c>
      <c r="J350" s="113" t="str">
        <f>IF(SP_SUL!P350="","*",SP_SUL!P350)</f>
        <v>*</v>
      </c>
      <c r="K350" s="83">
        <f>IF(SP_SUL!AK350="","*",SP_SUL!AK350)</f>
        <v>0</v>
      </c>
      <c r="L350" s="83" t="str">
        <f>IF(SP_SUL!AM350="","*",SP_SUL!AM350)</f>
        <v>-</v>
      </c>
      <c r="M350" s="83">
        <f>IF(SP_SUL!AP350="","*",SP_SUL!AP350)</f>
        <v>0</v>
      </c>
      <c r="N350" s="83" t="str">
        <f>IF(SP_SUL!AM350="","*",SP_SUL!AM350)</f>
        <v>-</v>
      </c>
      <c r="O350" s="110" t="str">
        <f>IF(SP_SUL!BH350="","*",SP_SUL!BH350)</f>
        <v>*</v>
      </c>
      <c r="P350" s="147" t="str">
        <f>IF($A$2=1,IF(SP_SUL!BJ350="","*",SP_SUL!BJ350),IF(SP_SUL!BK350="","*",SP_SUL!BK350))</f>
        <v>*</v>
      </c>
    </row>
    <row r="351" spans="1:16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>
      <c r="A352" s="82" t="str">
        <f>IF(SP_SUL!B352="","*",SP_SUL!B352)</f>
        <v>*</v>
      </c>
      <c r="B352" s="83" t="str">
        <f>IF(SP_SUL!X352="","*",SP_SUL!X352)</f>
        <v>*</v>
      </c>
      <c r="C352" s="83" t="str">
        <f>IF(SP_SUL!S352="","*",SP_SUL!S352)</f>
        <v>-</v>
      </c>
      <c r="D352" s="83" t="str">
        <f>IF(SP_SUL!T352="","*",SP_SUL!T352)</f>
        <v>-</v>
      </c>
      <c r="E352" s="83" t="str">
        <f>IF(SP_SUL!D352="","*",SP_SUL!D352)</f>
        <v>*</v>
      </c>
      <c r="F352" s="83" t="str">
        <f>IF(SP_SUL!H352="","*",SP_SUL!H352)</f>
        <v>*</v>
      </c>
      <c r="G352" s="83" t="str">
        <f>IF(SP_SUL!M352="","*",SP_SUL!M352)</f>
        <v>-</v>
      </c>
      <c r="H352" s="116" t="str">
        <f>IF(SP_SUL!K352="","*",SP_SUL!K352)</f>
        <v>*</v>
      </c>
      <c r="I352" s="113" t="str">
        <f>IF(SP_SUL!O352="","*",SP_SUL!O352)</f>
        <v>*</v>
      </c>
      <c r="J352" s="113" t="str">
        <f>IF(SP_SUL!P352="","*",SP_SUL!P352)</f>
        <v>*</v>
      </c>
      <c r="K352" s="83">
        <f>IF(SP_SUL!AK352="","*",SP_SUL!AK352)</f>
        <v>0</v>
      </c>
      <c r="L352" s="83" t="str">
        <f>IF(SP_SUL!AM352="","*",SP_SUL!AM352)</f>
        <v>-</v>
      </c>
      <c r="M352" s="83">
        <f>IF(SP_SUL!AP352="","*",SP_SUL!AP352)</f>
        <v>0</v>
      </c>
      <c r="N352" s="83" t="str">
        <f>IF(SP_SUL!AM352="","*",SP_SUL!AM352)</f>
        <v>-</v>
      </c>
      <c r="O352" s="110" t="str">
        <f>IF(SP_SUL!BH352="","*",SP_SUL!BH352)</f>
        <v>*</v>
      </c>
      <c r="P352" s="147" t="str">
        <f>IF($A$2=1,IF(SP_SUL!BJ352="","*",SP_SUL!BJ352),IF(SP_SUL!BK352="","*",SP_SUL!BK352))</f>
        <v>*</v>
      </c>
    </row>
    <row r="353" spans="1:16">
      <c r="A353" s="82" t="str">
        <f>IF(SP_SUL!B353="","*",SP_SUL!B353)</f>
        <v>*</v>
      </c>
      <c r="B353" s="83" t="str">
        <f>IF(SP_SUL!X353="","*",SP_SUL!X353)</f>
        <v>*</v>
      </c>
      <c r="C353" s="83" t="str">
        <f>IF(SP_SUL!S353="","*",SP_SUL!S353)</f>
        <v>-</v>
      </c>
      <c r="D353" s="83" t="str">
        <f>IF(SP_SUL!T353="","*",SP_SUL!T353)</f>
        <v>-</v>
      </c>
      <c r="E353" s="83" t="str">
        <f>IF(SP_SUL!D353="","*",SP_SUL!D353)</f>
        <v>*</v>
      </c>
      <c r="F353" s="83" t="str">
        <f>IF(SP_SUL!H353="","*",SP_SUL!H353)</f>
        <v>*</v>
      </c>
      <c r="G353" s="83" t="str">
        <f>IF(SP_SUL!M353="","*",SP_SUL!M353)</f>
        <v>-</v>
      </c>
      <c r="H353" s="116" t="str">
        <f>IF(SP_SUL!K353="","*",SP_SUL!K353)</f>
        <v>*</v>
      </c>
      <c r="I353" s="113" t="str">
        <f>IF(SP_SUL!O353="","*",SP_SUL!O353)</f>
        <v>*</v>
      </c>
      <c r="J353" s="113" t="str">
        <f>IF(SP_SUL!P353="","*",SP_SUL!P353)</f>
        <v>*</v>
      </c>
      <c r="K353" s="83">
        <f>IF(SP_SUL!AK353="","*",SP_SUL!AK353)</f>
        <v>0</v>
      </c>
      <c r="L353" s="83" t="str">
        <f>IF(SP_SUL!AM353="","*",SP_SUL!AM353)</f>
        <v>-</v>
      </c>
      <c r="M353" s="83">
        <f>IF(SP_SUL!AP353="","*",SP_SUL!AP353)</f>
        <v>0</v>
      </c>
      <c r="N353" s="83" t="str">
        <f>IF(SP_SUL!AM353="","*",SP_SUL!AM353)</f>
        <v>-</v>
      </c>
      <c r="O353" s="110" t="str">
        <f>IF(SP_SUL!BH353="","*",SP_SUL!BH353)</f>
        <v>*</v>
      </c>
      <c r="P353" s="147" t="str">
        <f>IF($A$2=1,IF(SP_SUL!BJ353="","*",SP_SUL!BJ353),IF(SP_SUL!BK353="","*",SP_SUL!BK353))</f>
        <v>*</v>
      </c>
    </row>
    <row r="354" spans="1:16">
      <c r="A354" s="82" t="str">
        <f>IF(SP_SUL!B354="","*",SP_SUL!B354)</f>
        <v>*</v>
      </c>
      <c r="B354" s="83" t="str">
        <f>IF(SP_SUL!X354="","*",SP_SUL!X354)</f>
        <v>*</v>
      </c>
      <c r="C354" s="83" t="str">
        <f>IF(SP_SUL!S354="","*",SP_SUL!S354)</f>
        <v>-</v>
      </c>
      <c r="D354" s="83" t="str">
        <f>IF(SP_SUL!T354="","*",SP_SUL!T354)</f>
        <v>-</v>
      </c>
      <c r="E354" s="83" t="str">
        <f>IF(SP_SUL!D354="","*",SP_SUL!D354)</f>
        <v>*</v>
      </c>
      <c r="F354" s="83" t="str">
        <f>IF(SP_SUL!H354="","*",SP_SUL!H354)</f>
        <v>*</v>
      </c>
      <c r="G354" s="83" t="str">
        <f>IF(SP_SUL!M354="","*",SP_SUL!M354)</f>
        <v>-</v>
      </c>
      <c r="H354" s="116" t="str">
        <f>IF(SP_SUL!K354="","*",SP_SUL!K354)</f>
        <v>*</v>
      </c>
      <c r="I354" s="113" t="str">
        <f>IF(SP_SUL!O354="","*",SP_SUL!O354)</f>
        <v>*</v>
      </c>
      <c r="J354" s="113" t="str">
        <f>IF(SP_SUL!P354="","*",SP_SUL!P354)</f>
        <v>*</v>
      </c>
      <c r="K354" s="83">
        <f>IF(SP_SUL!AK354="","*",SP_SUL!AK354)</f>
        <v>0</v>
      </c>
      <c r="L354" s="83" t="str">
        <f>IF(SP_SUL!AM354="","*",SP_SUL!AM354)</f>
        <v>-</v>
      </c>
      <c r="M354" s="83">
        <f>IF(SP_SUL!AP354="","*",SP_SUL!AP354)</f>
        <v>0</v>
      </c>
      <c r="N354" s="83" t="str">
        <f>IF(SP_SUL!AM354="","*",SP_SUL!AM354)</f>
        <v>-</v>
      </c>
      <c r="O354" s="110" t="str">
        <f>IF(SP_SUL!BH354="","*",SP_SUL!BH354)</f>
        <v>*</v>
      </c>
      <c r="P354" s="147" t="str">
        <f>IF($A$2=1,IF(SP_SUL!BJ354="","*",SP_SUL!BJ354),IF(SP_SUL!BK354="","*",SP_SUL!BK354))</f>
        <v>*</v>
      </c>
    </row>
    <row r="355" spans="1:16">
      <c r="A355" s="82" t="str">
        <f>IF(SP_SUL!B355="","*",SP_SUL!B355)</f>
        <v>*</v>
      </c>
      <c r="B355" s="83" t="str">
        <f>IF(SP_SUL!X355="","*",SP_SUL!X355)</f>
        <v>*</v>
      </c>
      <c r="C355" s="83" t="str">
        <f>IF(SP_SUL!S355="","*",SP_SUL!S355)</f>
        <v>-</v>
      </c>
      <c r="D355" s="83" t="str">
        <f>IF(SP_SUL!T355="","*",SP_SUL!T355)</f>
        <v>-</v>
      </c>
      <c r="E355" s="83" t="str">
        <f>IF(SP_SUL!D355="","*",SP_SUL!D355)</f>
        <v>*</v>
      </c>
      <c r="F355" s="83" t="str">
        <f>IF(SP_SUL!H355="","*",SP_SUL!H355)</f>
        <v>*</v>
      </c>
      <c r="G355" s="83" t="str">
        <f>IF(SP_SUL!M355="","*",SP_SUL!M355)</f>
        <v>-</v>
      </c>
      <c r="H355" s="116" t="str">
        <f>IF(SP_SUL!K355="","*",SP_SUL!K355)</f>
        <v>*</v>
      </c>
      <c r="I355" s="113" t="str">
        <f>IF(SP_SUL!O355="","*",SP_SUL!O355)</f>
        <v>*</v>
      </c>
      <c r="J355" s="113" t="str">
        <f>IF(SP_SUL!P355="","*",SP_SUL!P355)</f>
        <v>*</v>
      </c>
      <c r="K355" s="83">
        <f>IF(SP_SUL!AK355="","*",SP_SUL!AK355)</f>
        <v>0</v>
      </c>
      <c r="L355" s="83" t="str">
        <f>IF(SP_SUL!AM355="","*",SP_SUL!AM355)</f>
        <v>-</v>
      </c>
      <c r="M355" s="83">
        <f>IF(SP_SUL!AP355="","*",SP_SUL!AP355)</f>
        <v>0</v>
      </c>
      <c r="N355" s="83" t="str">
        <f>IF(SP_SUL!AM355="","*",SP_SUL!AM355)</f>
        <v>-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>
      <c r="A357" s="82" t="str">
        <f>IF(SP_SUL!B357="","*",SP_SUL!B357)</f>
        <v>*</v>
      </c>
      <c r="B357" s="83" t="str">
        <f>IF(SP_SUL!X357="","*",SP_SUL!X357)</f>
        <v>*</v>
      </c>
      <c r="C357" s="83" t="str">
        <f>IF(SP_SUL!S357="","*",SP_SUL!S357)</f>
        <v>-</v>
      </c>
      <c r="D357" s="83" t="str">
        <f>IF(SP_SUL!T357="","*",SP_SUL!T357)</f>
        <v>-</v>
      </c>
      <c r="E357" s="83" t="str">
        <f>IF(SP_SUL!D357="","*",SP_SUL!D357)</f>
        <v>*</v>
      </c>
      <c r="F357" s="83" t="str">
        <f>IF(SP_SUL!H357="","*",SP_SUL!H357)</f>
        <v>*</v>
      </c>
      <c r="G357" s="83" t="str">
        <f>IF(SP_SUL!M357="","*",SP_SUL!M357)</f>
        <v>-</v>
      </c>
      <c r="H357" s="116" t="str">
        <f>IF(SP_SUL!K357="","*",SP_SUL!K357)</f>
        <v>*</v>
      </c>
      <c r="I357" s="113" t="str">
        <f>IF(SP_SUL!O357="","*",SP_SUL!O357)</f>
        <v>*</v>
      </c>
      <c r="J357" s="113" t="str">
        <f>IF(SP_SUL!P357="","*",SP_SUL!P357)</f>
        <v>*</v>
      </c>
      <c r="K357" s="83">
        <f>IF(SP_SUL!AK357="","*",SP_SUL!AK357)</f>
        <v>0</v>
      </c>
      <c r="L357" s="83" t="str">
        <f>IF(SP_SUL!AM357="","*",SP_SUL!AM357)</f>
        <v>-</v>
      </c>
      <c r="M357" s="83">
        <f>IF(SP_SUL!AP357="","*",SP_SUL!AP357)</f>
        <v>0</v>
      </c>
      <c r="N357" s="83" t="str">
        <f>IF(SP_SUL!AM357="","*",SP_SUL!AM357)</f>
        <v>-</v>
      </c>
      <c r="O357" s="110" t="str">
        <f>IF(SP_SUL!BH357="","*",SP_SUL!BH357)</f>
        <v>*</v>
      </c>
      <c r="P357" s="147" t="str">
        <f>IF($A$2=1,IF(SP_SUL!BJ357="","*",SP_SUL!BJ357),IF(SP_SUL!BK357="","*",SP_SUL!BK357))</f>
        <v>*</v>
      </c>
    </row>
    <row r="358" spans="1:16">
      <c r="A358" s="82" t="str">
        <f>IF(SP_SUL!B358="","*",SP_SUL!B358)</f>
        <v>*</v>
      </c>
      <c r="B358" s="83" t="str">
        <f>IF(SP_SUL!X358="","*",SP_SUL!X358)</f>
        <v>*</v>
      </c>
      <c r="C358" s="83" t="str">
        <f>IF(SP_SUL!S358="","*",SP_SUL!S358)</f>
        <v>-</v>
      </c>
      <c r="D358" s="83" t="str">
        <f>IF(SP_SUL!T358="","*",SP_SUL!T358)</f>
        <v>-</v>
      </c>
      <c r="E358" s="83" t="str">
        <f>IF(SP_SUL!D358="","*",SP_SUL!D358)</f>
        <v>*</v>
      </c>
      <c r="F358" s="83" t="str">
        <f>IF(SP_SUL!H358="","*",SP_SUL!H358)</f>
        <v>*</v>
      </c>
      <c r="G358" s="83" t="str">
        <f>IF(SP_SUL!M358="","*",SP_SUL!M358)</f>
        <v>-</v>
      </c>
      <c r="H358" s="116" t="str">
        <f>IF(SP_SUL!K358="","*",SP_SUL!K358)</f>
        <v>*</v>
      </c>
      <c r="I358" s="113" t="str">
        <f>IF(SP_SUL!O358="","*",SP_SUL!O358)</f>
        <v>*</v>
      </c>
      <c r="J358" s="113" t="str">
        <f>IF(SP_SUL!P358="","*",SP_SUL!P358)</f>
        <v>*</v>
      </c>
      <c r="K358" s="83">
        <f>IF(SP_SUL!AK358="","*",SP_SUL!AK358)</f>
        <v>0</v>
      </c>
      <c r="L358" s="83" t="str">
        <f>IF(SP_SUL!AM358="","*",SP_SUL!AM358)</f>
        <v>-</v>
      </c>
      <c r="M358" s="83">
        <f>IF(SP_SUL!AP358="","*",SP_SUL!AP358)</f>
        <v>0</v>
      </c>
      <c r="N358" s="83" t="str">
        <f>IF(SP_SUL!AM358="","*",SP_SUL!AM358)</f>
        <v>-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�� 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00ADBE2-482E-49FB-A485-E6D9721DDFFA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AE577B29-A12D-44B2-AE2B-B358D5AF3846}"/>
</file>

<file path=customXml/itemProps4.xml><?xml version="1.0" encoding="utf-8"?>
<ds:datastoreItem xmlns:ds="http://schemas.openxmlformats.org/officeDocument/2006/customXml" ds:itemID="{3350DDE9-3FDD-48A7-ACAD-1CB2FD9BD3D7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Luana Aicram Lopes</cp:lastModifiedBy>
  <cp:revision/>
  <dcterms:created xsi:type="dcterms:W3CDTF">2025-05-05T12:15:43Z</dcterms:created>
  <dcterms:modified xsi:type="dcterms:W3CDTF">2026-03-05T23:08:01Z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