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65" documentId="8_{B6337239-1A00-434D-AAD0-422EA1FEB5AE}" xr6:coauthVersionLast="47" xr6:coauthVersionMax="47" xr10:uidLastSave="{1EDF158D-7CDC-4357-A2C5-6F9F852F99D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1" i="1" l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K389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M294" i="1" a="1"/>
  <c r="M294" i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F293" i="13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8" i="1" l="1"/>
  <c r="F341" i="13"/>
  <c r="K441" i="12"/>
  <c r="F340" i="13"/>
  <c r="K440" i="12"/>
  <c r="F339" i="13"/>
  <c r="K439" i="12"/>
  <c r="F338" i="13"/>
  <c r="K438" i="12"/>
  <c r="F337" i="13"/>
  <c r="K437" i="12"/>
  <c r="F336" i="13"/>
  <c r="K436" i="12"/>
  <c r="F335" i="13"/>
  <c r="K435" i="12"/>
  <c r="F334" i="13"/>
  <c r="K434" i="12"/>
  <c r="F333" i="13"/>
  <c r="K433" i="12"/>
  <c r="F332" i="13"/>
  <c r="K432" i="12"/>
  <c r="F331" i="13"/>
  <c r="K431" i="12"/>
  <c r="F330" i="13"/>
  <c r="K430" i="12"/>
  <c r="F329" i="13"/>
  <c r="K429" i="12"/>
  <c r="F328" i="13"/>
  <c r="K428" i="12"/>
  <c r="F327" i="13"/>
  <c r="K427" i="12"/>
  <c r="F326" i="13"/>
  <c r="K426" i="12"/>
  <c r="F325" i="13"/>
  <c r="K425" i="12"/>
  <c r="F324" i="13"/>
  <c r="K424" i="12"/>
  <c r="F323" i="13"/>
  <c r="K423" i="12"/>
  <c r="F322" i="13"/>
  <c r="K422" i="12"/>
  <c r="F321" i="13"/>
  <c r="K421" i="12"/>
  <c r="F320" i="13"/>
  <c r="K420" i="12"/>
  <c r="F319" i="13"/>
  <c r="K419" i="12"/>
  <c r="F318" i="13"/>
  <c r="K418" i="12"/>
  <c r="F317" i="13"/>
  <c r="K417" i="12"/>
  <c r="F316" i="13"/>
  <c r="K416" i="12"/>
  <c r="F315" i="13"/>
  <c r="K415" i="12"/>
  <c r="F314" i="13"/>
  <c r="K414" i="12"/>
  <c r="F313" i="13"/>
  <c r="K413" i="12"/>
  <c r="F312" i="13"/>
  <c r="K412" i="12"/>
  <c r="F311" i="13"/>
  <c r="K411" i="12"/>
  <c r="F310" i="13"/>
  <c r="K410" i="12"/>
  <c r="F309" i="13"/>
  <c r="K409" i="12"/>
  <c r="F308" i="13"/>
  <c r="K408" i="12"/>
  <c r="F307" i="13"/>
  <c r="K407" i="12"/>
  <c r="F306" i="13"/>
  <c r="K406" i="12"/>
  <c r="F305" i="13"/>
  <c r="K405" i="12"/>
  <c r="F304" i="13"/>
  <c r="K404" i="12"/>
  <c r="F303" i="13"/>
  <c r="K403" i="12"/>
  <c r="F302" i="13"/>
  <c r="K402" i="12"/>
  <c r="F301" i="13"/>
  <c r="K401" i="12"/>
  <c r="F300" i="13"/>
  <c r="K400" i="12"/>
  <c r="F298" i="13"/>
  <c r="K398" i="12"/>
  <c r="F297" i="13"/>
  <c r="K397" i="12"/>
  <c r="F296" i="13"/>
  <c r="K396" i="12"/>
  <c r="F295" i="13"/>
  <c r="K395" i="12"/>
  <c r="F294" i="13"/>
  <c r="K394" i="12"/>
  <c r="F291" i="13"/>
  <c r="K391" i="12"/>
  <c r="F290" i="13"/>
  <c r="K390" i="12"/>
  <c r="F284" i="13"/>
  <c r="K384" i="12"/>
  <c r="F283" i="13"/>
  <c r="K383" i="12"/>
  <c r="F282" i="13"/>
  <c r="K382" i="12"/>
  <c r="F281" i="13"/>
  <c r="K381" i="12"/>
  <c r="F280" i="13"/>
  <c r="K380" i="12"/>
  <c r="F279" i="13"/>
  <c r="K379" i="12"/>
  <c r="F278" i="13"/>
  <c r="K378" i="12"/>
  <c r="F277" i="13"/>
  <c r="K377" i="12"/>
  <c r="F276" i="13"/>
  <c r="K376" i="12"/>
  <c r="F275" i="13"/>
  <c r="K375" i="12"/>
  <c r="F271" i="13"/>
  <c r="K371" i="12"/>
  <c r="F270" i="13"/>
  <c r="K370" i="12"/>
  <c r="F269" i="13"/>
  <c r="K369" i="12"/>
  <c r="F267" i="13"/>
  <c r="K367" i="12"/>
  <c r="F266" i="13"/>
  <c r="K366" i="12"/>
  <c r="F265" i="13"/>
  <c r="K365" i="12"/>
  <c r="F264" i="13"/>
  <c r="K364" i="12"/>
  <c r="F262" i="13"/>
  <c r="K362" i="12"/>
  <c r="F261" i="13"/>
  <c r="K361" i="12"/>
  <c r="F259" i="13"/>
  <c r="K359" i="12"/>
  <c r="F258" i="13"/>
  <c r="K358" i="12"/>
  <c r="F257" i="13"/>
  <c r="K357" i="12"/>
  <c r="F256" i="13"/>
  <c r="K356" i="12"/>
  <c r="F255" i="13"/>
  <c r="K355" i="12"/>
  <c r="F254" i="13"/>
  <c r="K354" i="12"/>
  <c r="E450" i="12"/>
  <c r="E447" i="12"/>
  <c r="D450" i="12"/>
  <c r="D447" i="12"/>
  <c r="L450" i="12"/>
  <c r="L447" i="12"/>
  <c r="F347" i="13"/>
  <c r="K447" i="12"/>
  <c r="E449" i="12"/>
  <c r="E446" i="12"/>
  <c r="D449" i="12"/>
  <c r="D446" i="12"/>
  <c r="L449" i="12"/>
  <c r="L446" i="12"/>
  <c r="F346" i="13"/>
  <c r="K446" i="12"/>
  <c r="E448" i="12"/>
  <c r="E445" i="12"/>
  <c r="D448" i="12"/>
  <c r="D445" i="12"/>
  <c r="L448" i="12"/>
  <c r="L445" i="12"/>
  <c r="F345" i="13"/>
  <c r="K445" i="12"/>
  <c r="F344" i="13"/>
  <c r="K444" i="12"/>
  <c r="F343" i="13"/>
  <c r="K443" i="12"/>
  <c r="F342" i="13"/>
  <c r="K442" i="12"/>
  <c r="F292" i="13"/>
  <c r="K392" i="12"/>
  <c r="F263" i="13"/>
  <c r="K363" i="12"/>
  <c r="F299" i="13"/>
  <c r="K399" i="12"/>
  <c r="F285" i="13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<sst xmlns="http://schemas.openxmlformats.org/spreadsheetml/2006/main" count="6465" uniqueCount="1698">
  <si>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</si>
  <si>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</si>
  <si>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</si>
  <si>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</si>
  <si>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</si>
  <si>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</si>
  <si>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</si>
  <si>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</si>
  <si>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</si>
  <si>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</si>
  <si>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</si>
  <si>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</si>
  <si>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</si>
  <si>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</si>
  <si>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</si>
  <si>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</si>
  <si>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</si>
  <si>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</si>
  <si>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</si>
  <si>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</si>
  <si>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</si>
  <si>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</si>
  <si>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</si>
  <si>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</si>
  <si>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</si>
  <si>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</si>
  <si>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</si>
  <si>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</si>
  <si>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</si>
  <si>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</si>
  <si>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</si>
  <si>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</si>
  <si>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</si>
  <si>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</si>
  <si>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</si>
  <si>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</si>
  <si>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</si>
  <si>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</si>
  <si>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</si>
  <si>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</si>
  <si>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</si>
  <si>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</si>
  <si>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</si>
  <si>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</si>
  <si>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</si>
  <si>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</si>
  <si>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</si>
  <si>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</si>
  <si>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</si>
  <si>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</si>
  <si>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</si>
  <si>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</si>
  <si>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</si>
  <si>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</si>
  <si>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</si>
  <si>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</si>
  <si>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</si>
  <si>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</si>
  <si>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</si>
  <si>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</si>
  <si>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</si>
  <si>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</si>
  <si>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</si>
  <si>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</si>
  <si>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</si>
  <si>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</si>
  <si>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</si>
  <si>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</si>
  <si>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</si>
  <si>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</si>
  <si>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</si>
  <si>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</si>
  <si>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</si>
  <si>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</si>
  <si>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</si>
  <si>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</si>
  <si>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</si>
  <si>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</si>
  <si>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</si>
  <si>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</si>
  <si>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</si>
  <si>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</si>
  <si>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</si>
  <si>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</si>
  <si>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</si>
  <si>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</si>
  <si>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</si>
  <si>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</si>
  <si>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</si>
  <si>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</si>
  <si>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</si>
  <si>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</si>
  <si>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</si>
  <si>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</si>
  <si>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</si>
  <si>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</si>
  <si>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</si>
  <si>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</si>
  <si>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</si>
  <si>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</si>
  <si>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</si>
  <si>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</si>
  <si>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</si>
  <si>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</si>
  <si>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</si>
  <si>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</si>
  <si>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</si>
  <si>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</si>
  <si>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</si>
  <si>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</si>
  <si>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</si>
  <si>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</si>
  <si>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</si>
  <si>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</si>
  <si>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</si>
  <si>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</si>
  <si>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</si>
  <si>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</si>
  <si>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</si>
  <si>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</si>
  <si>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</si>
  <si>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</si>
  <si>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</si>
  <si>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</si>
  <si>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</si>
  <si>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</si>
  <si>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</si>
  <si>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</si>
  <si>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</si>
  <si>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</si>
  <si>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</si>
  <si>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</si>
  <si>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</si>
  <si>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</si>
  <si>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</si>
  <si>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</si>
  <si>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</si>
  <si>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</si>
  <si>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</si>
  <si>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</si>
  <si>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</si>
  <si>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</si>
  <si>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</si>
  <si>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</si>
  <si>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</si>
  <si>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</si>
  <si>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</si>
  <si>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</si>
  <si>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</si>
  <si>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</si>
  <si>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</si>
  <si>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</si>
  <si>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</si>
  <si>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</si>
  <si>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</si>
  <si>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</si>
  <si>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</si>
  <si>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</si>
  <si>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</si>
  <si>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</si>
  <si>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</si>
  <si>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</si>
  <si>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</si>
  <si>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</si>
  <si>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</si>
  <si>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</si>
  <si>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</si>
  <si>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</si>
  <si>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</si>
  <si>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</si>
  <si>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</si>
  <si>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</si>
  <si>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</si>
  <si>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</si>
  <si>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</si>
  <si>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</si>
  <si>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</si>
  <si>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</si>
  <si>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</si>
  <si>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</si>
  <si>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</si>
  <si>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</si>
  <si>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</si>
  <si>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</si>
  <si>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</si>
  <si>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</si>
  <si>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</si>
  <si>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</si>
  <si>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</si>
  <si>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</si>
  <si>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</si>
  <si>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</si>
  <si>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</si>
  <si>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</si>
  <si>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</si>
  <si>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</si>
  <si>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</si>
  <si>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</si>
  <si>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</si>
  <si>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</si>
  <si>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</si>
  <si>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</si>
  <si>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</si>
  <si>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</si>
  <si>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</si>
  <si>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</si>
  <si>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</si>
  <si>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</si>
  <si>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</si>
  <si>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</si>
  <si>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</si>
  <si>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</si>
  <si>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</si>
  <si>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</si>
  <si>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</si>
  <si>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</si>
  <si>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</si>
  <si>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</si>
  <si>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</si>
  <si>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</si>
  <si>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</si>
  <si>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</si>
  <si>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</si>
  <si>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</si>
  <si>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</si>
  <si>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</si>
  <si>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</si>
  <si>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</si>
  <si>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</si>
  <si>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</si>
  <si>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</si>
  <si>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</si>
  <si>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</si>
  <si>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</si>
  <si>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</si>
  <si>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</si>
  <si>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</si>
  <si>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</si>
  <si>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</si>
  <si>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</si>
  <si>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</si>
  <si>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</si>
  <si>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</si>
  <si>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</si>
  <si>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</si>
  <si>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</si>
  <si>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</si>
  <si>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</si>
  <si>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</si>
  <si>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</si>
  <si>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</si>
  <si>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</si>
  <si>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</si>
  <si>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</si>
  <si>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</si>
  <si>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</si>
  <si>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</si>
  <si>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</si>
  <si>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</si>
  <si>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</si>
  <si>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</si>
  <si>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</si>
  <si>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</si>
  <si>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</si>
  <si>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</si>
  <si>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</si>
  <si>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</si>
  <si>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</si>
  <si>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</si>
  <si>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</si>
  <si>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</si>
  <si>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</si>
  <si>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</si>
  <si>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</si>
  <si>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</si>
  <si>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</si>
  <si>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</si>
  <si>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</si>
  <si>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</si>
  <si>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</si>
  <si>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</si>
  <si>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</si>
  <si>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</si>
  <si>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</si>
  <si>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</si>
  <si>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</si>
  <si>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</si>
  <si>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</si>
  <si>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</si>
  <si>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</si>
  <si>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</si>
  <si>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</si>
  <si>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</si>
  <si>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</si>
  <si>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</si>
  <si>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</si>
  <si>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</si>
  <si>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</si>
  <si>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</si>
  <si>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</si>
  <si>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</si>
  <si>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</si>
  <si>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</si>
  <si>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</si>
  <si>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</si>
  <si>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</si>
  <si>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</si>
  <si>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</si>
  <si>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</si>
  <si>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</si>
  <si>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</si>
  <si>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</si>
  <si>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</si>
  <si>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</si>
  <si>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</si>
  <si>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</si>
  <si>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</si>
  <si>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</si>
  <si>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</si>
  <si>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</si>
  <si>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</si>
  <si>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</si>
  <si>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</si>
  <si>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</si>
  <si>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</si>
  <si>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</si>
  <si>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</si>
  <si>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</si>
  <si>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</si>
  <si>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</si>
  <si>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</si>
  <si>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</si>
  <si>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</si>
  <si>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</si>
  <si>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</si>
  <si>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</si>
  <si>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</si>
  <si>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</si>
  <si>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</si>
  <si>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</si>
  <si>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</si>
  <si>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</si>
  <si>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</si>
  <si>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</si>
  <si>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</si>
  <si>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</si>
  <si>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</si>
  <si>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</si>
  <si>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</si>
  <si>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</si>
  <si>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</si>
  <si>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</si>
  <si>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</si>
  <si>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</si>
  <si>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</si>
  <si>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</si>
  <si>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</si>
  <si>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</si>
  <si>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</si>
  <si>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</si>
  <si>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</si>
  <si>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</si>
  <si>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</si>
  <si>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</si>
  <si>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</si>
  <si>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</si>
  <si>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</si>
  <si>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</si>
  <si>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</si>
  <si>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</si>
  <si>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</si>
  <si>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</si>
  <si>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</si>
  <si>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</si>
  <si>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</si>
  <si>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</si>
  <si>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</si>
  <si>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</si>
  <si>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</si>
  <si>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</si>
  <si>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</si>
  <si>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</si>
  <si>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</si>
  <si>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</si>
  <si>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</si>
  <si>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</si>
  <si>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</si>
  <si>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</si>
  <si>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</si>
  <si>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</si>
  <si>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</si>
  <si>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</si>
  <si>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</si>
  <si>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</si>
  <si>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</si>
  <si>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</si>
  <si>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</si>
  <si>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</si>
  <si>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</si>
  <si>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</si>
  <si>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</si>
  <si>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</si>
  <si>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</si>
  <si>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</si>
  <si>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</si>
  <si>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</si>
  <si>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</si>
  <si>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</si>
  <si>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</si>
  <si>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</si>
  <si>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</si>
  <si>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</si>
  <si>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</si>
  <si>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</si>
  <si>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</si>
  <si>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</si>
  <si>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</si>
  <si>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</si>
  <si>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</si>
  <si>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</si>
  <si>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</si>
  <si>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</si>
  <si>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</si>
  <si>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</si>
  <si>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</si>
  <si>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</si>
  <si>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</si>
  <si>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</si>
  <si>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</si>
  <si>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</si>
  <si>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</si>
  <si>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</si>
  <si>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</si>
  <si>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</si>
  <si>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</si>
  <si>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</si>
  <si>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</si>
  <si>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</si>
  <si>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</si>
  <si>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</si>
  <si>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</si>
  <si>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</si>
  <si>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</si>
  <si>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</si>
  <si>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</si>
  <si>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</si>
  <si>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</si>
  <si>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</si>
  <si>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</si>
  <si>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</si>
  <si>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</si>
  <si>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</si>
  <si>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</si>
  <si>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</si>
  <si>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</si>
  <si>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</si>
  <si>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</si>
  <si>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</si>
  <si>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</si>
  <si>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</si>
  <si>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</si>
  <si>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</si>
  <si>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</si>
  <si>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</si>
  <si>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</si>
  <si>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</si>
  <si>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</si>
  <si>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</si>
  <si>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</si>
  <si>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</si>
  <si>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</si>
  <si>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</si>
  <si>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</si>
  <si>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</si>
  <si>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</si>
  <si>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</si>
  <si>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</si>
  <si>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</si>
  <si>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</si>
  <si>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</si>
  <si>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</si>
  <si>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</si>
  <si>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</si>
  <si>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</si>
  <si>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</si>
  <si>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</si>
  <si>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</si>
  <si>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</si>
  <si>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</si>
  <si>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</si>
  <si>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</si>
  <si>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</si>
  <si>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</si>
  <si>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</si>
  <si>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</si>
  <si>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</si>
  <si>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</si>
  <si>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</si>
  <si>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</si>
  <si>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</si>
  <si>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</si>
  <si>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</si>
  <si>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</si>
  <si>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</si>
  <si>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</si>
  <si>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</si>
  <si>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</si>
  <si>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</si>
  <si>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</si>
  <si>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</si>
  <si>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</si>
  <si>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</si>
  <si>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</si>
  <si>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</si>
  <si>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</si>
  <si>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</si>
  <si>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</si>
  <si>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</si>
  <si>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</si>
  <si>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</si>
  <si>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</si>
  <si>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</si>
  <si>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</si>
  <si>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</si>
  <si>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</si>
  <si>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</si>
  <si>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</si>
  <si>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</si>
  <si>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</si>
  <si>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</si>
  <si>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</si>
  <si>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</si>
  <si>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</si>
  <si>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</si>
  <si>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</si>
  <si>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</si>
  <si>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</si>
  <si>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</si>
  <si>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</si>
  <si>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</si>
  <si>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</si>
  <si>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</si>
  <si>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</si>
  <si>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</si>
  <si>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</si>
  <si>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</si>
  <si>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</si>
  <si>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</si>
  <si>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</si>
  <si>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</si>
  <si>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</si>
  <si>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</si>
  <si>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</si>
  <si>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</si>
  <si>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</si>
  <si>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</si>
  <si>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</si>
  <si>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</si>
  <si>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</si>
  <si>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</si>
  <si>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</si>
  <si>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</si>
  <si>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</si>
  <si>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</si>
  <si>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</si>
  <si>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</si>
  <si>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</si>
  <si>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</si>
  <si>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</si>
  <si>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</si>
  <si>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</si>
  <si>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</si>
  <si>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</si>
  <si>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</si>
  <si>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</si>
  <si>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</si>
  <si>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</si>
  <si>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</si>
  <si>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</si>
  <si>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</si>
  <si>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</si>
  <si>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</si>
  <si>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</si>
  <si>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</si>
  <si>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</si>
  <si>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</si>
  <si>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</si>
  <si>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</si>
  <si>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</si>
  <si>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</si>
  <si>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</si>
  <si>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</si>
  <si>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</si>
  <si>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</si>
  <si>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</si>
  <si>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</si>
  <si>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</si>
  <si>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</si>
  <si>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</si>
  <si>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</si>
  <si>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</si>
  <si>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</si>
  <si>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</si>
  <si>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</si>
  <si>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</si>
  <si>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</si>
  <si>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</si>
  <si>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</si>
  <si>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</si>
  <si>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</si>
  <si>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</si>
  <si>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</si>
  <si>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</si>
  <si>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</si>
  <si>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</si>
  <si>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</si>
  <si>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</si>
  <si>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</si>
  <si>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</si>
  <si>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</si>
  <si>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</si>
  <si>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</si>
  <si>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</si>
  <si>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</si>
  <si>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</si>
  <si>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</si>
  <si>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</si>
  <si>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</si>
  <si>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</si>
  <si>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</si>
  <si>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</si>
  <si>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</si>
  <si>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</si>
  <si>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</si>
  <si>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</si>
  <si>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</si>
  <si>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</si>
  <si>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</si>
  <si>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</si>
  <si>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</si>
  <si>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</si>
  <si>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</si>
  <si>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</si>
  <si>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</si>
  <si>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</si>
  <si>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</si>
  <si>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</si>
  <si>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</si>
  <si>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</si>
  <si>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</si>
  <si>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</si>
  <si>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</si>
  <si>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</si>
  <si>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</si>
  <si>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</si>
  <si>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</si>
  <si>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</si>
  <si>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</si>
  <si>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</si>
  <si>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</si>
  <si>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</si>
  <si>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</si>
  <si>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</si>
  <si>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</si>
  <si>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</si>
  <si>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</si>
  <si>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</si>
  <si>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</si>
  <si>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</si>
  <si>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</si>
  <si>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</si>
  <si>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</si>
  <si>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</si>
  <si>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</si>
  <si>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</si>
  <si>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</si>
  <si>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</si>
  <si>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</si>
  <si>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</si>
  <si>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</si>
  <si>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</si>
  <si>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</si>
  <si>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</si>
  <si>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</si>
  <si>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</si>
  <si>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</si>
  <si>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</si>
  <si>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</si>
  <si>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</si>
  <si>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</si>
  <si>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</si>
  <si>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</si>
  <si>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</si>
  <si>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</si>
  <si>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</si>
  <si>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</si>
  <si>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</si>
  <si>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</si>
  <si>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</si>
  <si>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</si>
  <si>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</si>
  <si>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</si>
  <si>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</si>
  <si>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</si>
  <si>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</si>
  <si>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</si>
  <si>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</si>
  <si>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</si>
  <si>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</si>
  <si>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</si>
  <si>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</si>
  <si>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</si>
  <si>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</si>
  <si>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</si>
  <si>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</si>
  <si>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</si>
  <si>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</si>
  <si>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</si>
  <si>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</si>
  <si>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</si>
  <si>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</si>
  <si>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</si>
  <si>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</si>
  <si>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</si>
  <si>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</si>
  <si>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</si>
  <si>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</si>
  <si>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</si>
  <si>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</si>
  <si>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</si>
  <si>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</si>
  <si>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</si>
  <si>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</si>
  <si>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</si>
  <si>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</si>
  <si>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</si>
  <si>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</si>
  <si>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</si>
  <si>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</si>
  <si>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</si>
  <si>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</si>
  <si>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</si>
  <si>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</si>
  <si>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</si>
  <si>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</si>
  <si>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</si>
  <si>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</si>
  <si>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</si>
  <si>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</si>
  <si>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</si>
  <si>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</si>
  <si>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</si>
  <si>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</si>
  <si>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</si>
  <si>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</si>
  <si>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</si>
  <si>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</si>
  <si>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</si>
  <si>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</si>
  <si>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</si>
  <si>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</si>
  <si>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</si>
  <si>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</si>
  <si>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</si>
  <si>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</si>
  <si>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</si>
  <si>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</si>
  <si>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</si>
  <si>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</si>
  <si>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</si>
  <si>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</si>
  <si>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</si>
  <si>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</si>
  <si>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</si>
  <si>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</si>
  <si>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</si>
  <si>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</si>
  <si>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</si>
  <si>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</si>
  <si>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</si>
  <si>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</si>
  <si>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</si>
  <si>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</si>
  <si>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</si>
  <si>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</si>
  <si>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</si>
  <si>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</si>
  <si>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</si>
  <si>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</si>
  <si>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</si>
  <si>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</si>
  <si>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</si>
  <si>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</si>
  <si>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</si>
  <si>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</si>
  <si>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</si>
  <si>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</si>
  <si>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</si>
  <si>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</si>
  <si>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</si>
  <si>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</si>
  <si>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</si>
  <si>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</si>
  <si>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</si>
  <si>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</si>
  <si>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</si>
  <si>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</si>
  <si>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</si>
  <si>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</si>
  <si>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</si>
  <si>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</si>
  <si>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</si>
  <si>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</si>
  <si>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</si>
  <si>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</si>
  <si>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</si>
  <si>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</si>
  <si>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</si>
  <si>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</si>
  <si>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</si>
  <si>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</si>
  <si>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</si>
  <si>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</si>
  <si>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</si>
  <si>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</si>
  <si>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</si>
  <si>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</si>
  <si>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</si>
  <si>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</si>
  <si>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</si>
  <si>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</si>
  <si>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</si>
  <si>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</si>
  <si>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</si>
  <si>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</si>
  <si>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</si>
  <si>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</si>
  <si>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</si>
  <si>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</si>
  <si>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</si>
  <si>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</si>
  <si>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</si>
  <si>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</si>
  <si>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</si>
  <si>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</si>
  <si>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</si>
  <si>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</si>
  <si>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</si>
  <si>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</si>
  <si>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</si>
  <si>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</si>
  <si>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</si>
  <si>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</si>
  <si>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</si>
  <si>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</si>
  <si>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</si>
  <si>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</si>
  <si>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</si>
  <si>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</si>
  <si>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</si>
  <si>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</si>
  <si>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</si>
  <si>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</si>
  <si>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</si>
  <si>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</si>
  <si>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</si>
  <si>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</si>
  <si>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</si>
  <si>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</si>
  <si>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</si>
  <si>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</si>
  <si>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</si>
  <si>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</si>
  <si>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</si>
  <si>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</si>
  <si>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</si>
  <si>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</si>
  <si>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</si>
  <si>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</si>
  <si>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</si>
  <si>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</si>
  <si>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</si>
  <si>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</si>
  <si>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</si>
  <si>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</si>
  <si>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</si>
  <si>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</si>
  <si>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</si>
  <si>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</si>
  <si>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</si>
  <si>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</si>
  <si>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</si>
  <si>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</si>
  <si>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</si>
  <si>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</si>
  <si>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</si>
  <si>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</si>
  <si>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</si>
  <si>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</si>
  <si>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</si>
  <si>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</si>
  <si>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</si>
  <si>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</si>
  <si>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</si>
  <si>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</si>
  <si>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</si>
  <si>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</si>
  <si>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</si>
  <si>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</si>
  <si>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</si>
  <si>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</si>
  <si>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</si>
  <si>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</si>
  <si>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</si>
  <si>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</si>
  <si>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</si>
  <si>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</si>
  <si>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</si>
  <si>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</si>
  <si>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</si>
  <si>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</si>
  <si>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</si>
  <si>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</si>
  <si>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</si>
  <si>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</si>
  <si>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</si>
  <si>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</si>
  <si>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</si>
  <si>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</si>
  <si>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</si>
  <si>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</si>
  <si>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</si>
  <si>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</si>
  <si>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</si>
  <si>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</si>
  <si>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</si>
  <si>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</si>
  <si>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</si>
  <si>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</si>
  <si>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</si>
  <si>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</si>
  <si>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</si>
  <si>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</si>
  <si>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</si>
  <si>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</si>
  <si>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</si>
  <si>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</si>
  <si>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</si>
  <si>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</si>
  <si>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</si>
  <si>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</si>
  <si>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</si>
  <si>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</si>
  <si>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</si>
  <si>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</si>
  <si>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</si>
  <si>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</si>
  <si>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</si>
  <si>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</si>
  <si>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</si>
  <si>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</si>
  <si>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</si>
  <si>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</si>
  <si>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</si>
  <si>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</si>
  <si>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</si>
  <si>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</si>
  <si>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</si>
  <si>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</si>
  <si>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</si>
  <si>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</si>
  <si>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</si>
  <si>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</si>
  <si>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</si>
  <si>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</si>
  <si>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</si>
  <si>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</si>
  <si>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</si>
  <si>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</si>
  <si>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</si>
  <si>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</si>
  <si>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</si>
  <si>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</si>
  <si>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</si>
  <si>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</si>
  <si>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</si>
  <si>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</si>
  <si>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</si>
  <si>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</si>
  <si>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</si>
  <si>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</si>
  <si>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</si>
  <si>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</si>
  <si>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</si>
  <si>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</si>
  <si>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</si>
  <si>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</si>
  <si>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</si>
  <si>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</si>
  <si>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</si>
  <si>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</si>
  <si>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</si>
  <si>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</si>
  <si>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</si>
  <si>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</si>
  <si>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</si>
  <si>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</si>
  <si>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</si>
  <si>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</si>
  <si>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</si>
  <si>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</si>
  <si>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</si>
  <si>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</si>
  <si>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</si>
  <si>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</si>
  <si>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</si>
  <si>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</si>
  <si>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</si>
  <si>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</si>
  <si>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</si>
  <si>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</si>
  <si>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</si>
  <si>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</si>
  <si>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</si>
  <si>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</si>
  <si>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</si>
  <si>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</si>
  <si>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</si>
  <si>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</si>
  <si>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</si>
  <si>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</si>
  <si>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</si>
  <si>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</si>
  <si>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</si>
  <si>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</si>
  <si>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</si>
  <si>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</si>
  <si>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</si>
  <si>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</si>
  <si>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</si>
  <si>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</si>
  <si>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</si>
  <si>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</si>
  <si>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</si>
  <si>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</si>
  <si>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</si>
  <si>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</si>
  <si>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</si>
  <si>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</si>
  <si>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</si>
  <si>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</si>
  <si>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</si>
  <si>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</si>
  <si>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</si>
  <si>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</si>
  <si>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</si>
  <si>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</si>
  <si>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</si>
  <si>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</si>
  <si>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</si>
  <si>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</si>
  <si>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</si>
  <si>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</si>
  <si>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</si>
  <si>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</si>
  <si>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</si>
  <si>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</si>
  <si>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</si>
  <si>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</si>
  <si>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</si>
  <si>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</si>
  <si>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</si>
  <si>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</si>
  <si>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</si>
  <si>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</si>
  <si>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</si>
  <si>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</si>
  <si>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</si>
  <si>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</si>
  <si>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</si>
  <si>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</si>
  <si>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</si>
  <si>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</si>
  <si>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</si>
  <si>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</si>
  <si>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</si>
  <si>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</si>
  <si>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</si>
  <si>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</si>
  <si>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</si>
  <si>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</si>
  <si>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</si>
  <si>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</si>
  <si>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</si>
  <si>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</si>
  <si>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</si>
  <si>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</si>
  <si>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</si>
  <si>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</si>
  <si>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</si>
  <si>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</si>
  <si>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</si>
  <si>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</si>
  <si>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</si>
  <si>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</si>
  <si>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</si>
  <si>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</si>
  <si>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</si>
  <si>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</si>
  <si>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</si>
  <si>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</si>
  <si>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</si>
  <si>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</si>
  <si>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</si>
  <si>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</si>
  <si>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</si>
  <si>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</si>
  <si>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</si>
  <si>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</si>
  <si>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</si>
  <si>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</si>
  <si>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</si>
  <si>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</si>
  <si>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</si>
  <si>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</si>
  <si>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</si>
  <si>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</si>
  <si>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</si>
  <si>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</si>
  <si>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</si>
  <si>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</si>
  <si>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</si>
  <si>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</si>
  <si>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</si>
  <si>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</si>
  <si>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</si>
  <si>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</si>
  <si>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</si>
  <si>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</si>
  <si>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</si>
  <si>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</si>
  <si>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</si>
  <si>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</si>
  <si>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</si>
  <si>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</si>
  <si>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</si>
  <si>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</si>
  <si>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</si>
  <si>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</si>
  <si>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</si>
  <si>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</si>
  <si>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</si>
  <si>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</si>
  <si>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</si>
  <si>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</si>
  <si>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</si>
  <si>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</si>
  <si>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</si>
  <si>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</si>
  <si>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</si>
  <si>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</si>
  <si>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</si>
  <si>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</si>
  <si>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</si>
  <si>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</si>
  <si>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</si>
  <si>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</si>
  <si>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</si>
  <si>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</si>
  <si>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</si>
  <si>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</si>
  <si>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</si>
  <si>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</si>
  <si>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</si>
  <si>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</si>
  <si>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</si>
  <si>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</si>
  <si>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</si>
  <si>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</si>
  <si>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</si>
  <si>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</si>
  <si>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</si>
  <si>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</si>
  <si>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</si>
  <si>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</si>
  <si>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</si>
  <si>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</si>
  <si>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</si>
  <si>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</si>
  <si>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</si>
  <si>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</si>
  <si>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</si>
  <si>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</si>
  <si>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</si>
  <si>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</si>
  <si>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</si>
  <si>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</si>
  <si>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</si>
  <si>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</si>
  <si>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</si>
  <si>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</si>
  <si>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</si>
  <si>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</si>
  <si>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</si>
  <si>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</si>
  <si>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</si>
  <si>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</si>
  <si>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</si>
  <si>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</si>
  <si>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</si>
  <si>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</si>
  <si>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</si>
  <si>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</si>
  <si>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</si>
  <si>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</si>
  <si>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</si>
  <si>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</si>
  <si>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</si>
  <si>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</si>
  <si>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</si>
  <si>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</si>
  <si>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</si>
  <si>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</si>
  <si>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</si>
  <si>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</si>
  <si>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</si>
  <si>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</si>
  <si>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</si>
  <si>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</si>
  <si>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</si>
  <si>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</si>
  <si>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</si>
  <si>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</si>
  <si>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</si>
  <si>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</si>
  <si>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</si>
  <si>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</si>
  <si>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</si>
  <si>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</si>
  <si>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</si>
  <si>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</si>
  <si>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</si>
  <si>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</si>
  <si>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</si>
  <si>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</si>
  <si>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</si>
  <si>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</si>
  <si>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</si>
  <si>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</si>
  <si>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</si>
  <si>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</si>
  <si>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</si>
  <si>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</si>
  <si>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</si>
  <si>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</si>
  <si>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</si>
  <si>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</si>
  <si>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</si>
  <si>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</si>
  <si>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</si>
  <si>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</si>
  <si>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</si>
  <si>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</si>
  <si>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</si>
  <si>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</si>
  <si>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</si>
  <si>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</si>
  <si>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</si>
  <si>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</si>
  <si>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</si>
  <si>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</si>
  <si>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</si>
  <si>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</si>
  <si>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</si>
  <si>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</si>
  <si>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</si>
  <si>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</si>
  <si>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</si>
  <si>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</si>
  <si>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</si>
  <si>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</si>
  <si>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</si>
  <si>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</si>
  <si>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</si>
  <si>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</si>
  <si>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</si>
  <si>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</si>
  <si>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</si>
  <si>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</si>
  <si>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</si>
  <si>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</si>
  <si>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</si>
  <si>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</si>
  <si>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</si>
  <si>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</si>
  <si>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</si>
  <si>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</si>
  <si>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</si>
  <si>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</si>
  <si>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</si>
  <si>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</si>
  <si>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</si>
  <si>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</si>
  <si>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</si>
  <si>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</si>
  <si>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</si>
  <si>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</si>
  <si>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</si>
  <si>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</si>
  <si>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</si>
  <si>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</si>
  <si>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</si>
  <si>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</si>
  <si>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</si>
  <si>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</si>
  <si>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</si>
  <si>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</si>
  <si>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</si>
  <si>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</si>
  <si>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</si>
  <si>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</si>
  <si>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</si>
  <si>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</si>
  <si>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</si>
  <si>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</si>
  <si>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</si>
  <si>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</si>
  <si>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</si>
  <si>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</si>
  <si>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</si>
  <si>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</si>
  <si>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</si>
  <si>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</si>
  <si>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</si>
  <si>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</si>
  <si>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</si>
  <si>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</si>
  <si>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</si>
  <si>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</si>
  <si>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</si>
  <si>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</si>
  <si>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</si>
  <si>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</si>
  <si>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</si>
  <si>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</si>
  <si>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</si>
  <si>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</si>
  <si>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</si>
  <si>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</si>
  <si>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</si>
  <si>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</si>
  <si>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</si>
  <si>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</si>
  <si>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</si>
  <si>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</si>
  <si>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</si>
  <si>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</si>
  <si>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</si>
  <si>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</si>
  <si>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</si>
  <si>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</si>
  <si>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</si>
  <si>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</si>
  <si>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</si>
  <si>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</si>
  <si>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</si>
  <si>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</si>
  <si>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</si>
  <si>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</si>
  <si>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</si>
  <si>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</si>
  <si>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</si>
  <si>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</si>
  <si>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</si>
  <si>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</si>
  <si>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</si>
  <si>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</si>
  <si>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</si>
  <si>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</si>
  <si>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</si>
  <si>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</si>
  <si>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</si>
  <si>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</si>
  <si>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</si>
  <si>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</si>
  <si>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</si>
  <si>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</si>
  <si>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</si>
  <si>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</si>
  <si>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</si>
  <si>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</si>
  <si>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</si>
  <si>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</si>
  <si>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</si>
  <si>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</si>
  <si>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</si>
  <si>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</si>
  <si>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</si>
  <si>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</si>
  <si>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</si>
  <si>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</si>
  <si>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</si>
  <si>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</si>
  <si>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</si>
  <si>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</si>
  <si>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</si>
  <si>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</si>
  <si>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</si>
  <si>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</si>
  <si>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</si>
  <si>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</si>
  <si>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</si>
  <si>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</si>
  <si>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</si>
  <si>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</si>
  <si>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</si>
  <si>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</si>
  <si>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</si>
  <si>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</si>
  <si>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</si>
  <si>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</si>
  <si>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</si>
  <si>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</si>
  <si>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</si>
  <si>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</si>
  <si>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</si>
  <si>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</si>
  <si>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</si>
  <si>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</si>
  <si>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</si>
  <si>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</si>
  <si>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</si>
  <si>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</si>
  <si>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</si>
  <si>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</si>
  <si>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</si>
  <si>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</si>
  <si>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</si>
  <si>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</si>
  <si>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</si>
  <si>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</si>
  <si>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</si>
  <si>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</si>
  <si>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</si>
  <si>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</si>
  <si>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</si>
  <si>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</si>
  <si>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</si>
  <si>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</si>
  <si>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</si>
  <si>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</si>
  <si>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</si>
  <si>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</si>
  <si>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</si>
  <si>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</si>
  <si>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</si>
  <si>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</si>
  <si>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</si>
  <si>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</si>
  <si>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</si>
  <si>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</si>
  <si>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</si>
  <si>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</si>
  <si>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</si>
  <si>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</si>
  <si>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</si>
  <si>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</si>
  <si>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</si>
  <si>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</si>
  <si>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</si>
  <si>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</si>
  <si>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</si>
  <si>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</si>
  <si>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</si>
  <si>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</si>
  <si>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</si>
  <si>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</si>
  <si>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</si>
  <si>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</si>
  <si>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</si>
  <si>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</si>
  <si>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</si>
  <si>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</si>
  <si>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</si>
  <si>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</si>
  <si>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</si>
  <si>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</si>
  <si>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</si>
  <si>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</si>
  <si>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</si>
  <si>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</si>
  <si>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</si>
  <si>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</si>
  <si>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</si>
  <si>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</si>
  <si>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</si>
  <si>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</si>
  <si>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</si>
  <si>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</si>
  <si>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</si>
  <si>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</si>
  <si>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</si>
  <si>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</si>
  <si>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</si>
  <si>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</si>
  <si>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</si>
  <si>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</si>
  <si>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</si>
  <si>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</si>
  <si>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</si>
  <si>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</si>
  <si>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</si>
  <si>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</si>
  <si>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</si>
  <si>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</si>
  <si>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</si>
  <si>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</si>
  <si>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</si>
  <si>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</si>
  <si>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</si>
  <si>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</si>
  <si>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</si>
  <si>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</si>
  <si>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</si>
  <si>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</si>
  <si>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</si>
  <si>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</si>
  <si>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</si>
  <si>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</si>
  <si>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</si>
  <si>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</si>
  <si>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</si>
  <si>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</si>
  <si>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</si>
  <si>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</si>
  <si>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</si>
  <si>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</si>
  <si>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</si>
  <si>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</si>
  <si>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</si>
  <si>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</si>
  <si>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</si>
  <si>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</si>
  <si>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</si>
  <si>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</si>
  <si>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</si>
  <si>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</si>
  <si>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</si>
  <si>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</si>
  <si>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</si>
  <si>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</si>
  <si>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</si>
  <si>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</si>
  <si>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</si>
  <si>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</si>
  <si>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</si>
  <si>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</si>
  <si>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</si>
  <si>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</si>
  <si>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</si>
  <si>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</si>
  <si>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</si>
  <si>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</si>
  <si>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</si>
  <si>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</si>
  <si>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</si>
  <si>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</si>
  <si>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</si>
  <si>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</si>
  <si>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</si>
  <si>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</si>
  <si>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</si>
  <si>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</si>
  <si>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</si>
  <si>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</si>
  <si>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</si>
  <si>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</si>
  <si>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</si>
  <si>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</si>
  <si>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</si>
  <si>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</si>
  <si>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</si>
  <si>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</si>
  <si>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</si>
  <si>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</si>
  <si>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</si>
  <si>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</si>
  <si>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</si>
  <si>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</si>
  <si>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</si>
  <si>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</si>
  <si>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</si>
  <si>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</si>
  <si>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</si>
  <si>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</si>
  <si>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</si>
  <si>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</si>
  <si>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</si>
  <si>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</si>
  <si>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</si>
  <si>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</si>
  <si>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</si>
  <si>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</si>
  <si>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</si>
  <si>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</si>
  <si>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</si>
  <si>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</si>
  <si>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</si>
  <si>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</si>
  <si>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</si>
  <si>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</si>
  <si>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</si>
  <si>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</si>
  <si>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</si>
  <si>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</si>
  <si>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</si>
  <si>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</si>
  <si>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</si>
  <si>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</si>
  <si>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</si>
  <si>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</si>
  <si>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</si>
  <si>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</si>
  <si>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</si>
  <si>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</si>
  <si>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</si>
  <si>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</si>
  <si>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</si>
  <si>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</si>
  <si>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</si>
  <si>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</si>
  <si>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Em deslocamento para o local de trabalho</t>
  </si>
  <si>
    <t>Escala informou que Maquinista disponivel em TIQ às 13h00 / Maq. de passe de TGR</t>
  </si>
  <si>
    <t>Solicitado MC1 às 14h27, autorizado na VIA às 14h48 / Segue em deslocamento para o local de descarga em TEP1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</si>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</sst>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D272" activePane="bottomRight" state="frozen"/>
      <selection pane="bottomRight" activeCell="BJ272" sqref="BJ2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1</v>
      </c>
      <c r="BI272" s="16"/>
      <c r="BJ272" s="16" t="s">
        <v>1630</v>
      </c>
      <c r="BK272" s="16" t="s">
        <v>1631</v>
      </c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1</v>
      </c>
      <c r="BI275" s="16"/>
      <c r="BJ275" s="16" t="s">
        <v>1632</v>
      </c>
      <c r="BK275" s="16" t="s">
        <v>1633</v>
      </c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1637</v>
      </c>
      <c r="BK276" s="16" t="s">
        <v>1637</v>
      </c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1638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1639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1640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1641</v>
      </c>
      <c r="N288" s="199" t="s">
        <v>1642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1643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1644</v>
      </c>
      <c r="X290" s="213" t="s">
        <v>374</v>
      </c>
      <c r="Y290" s="153"/>
      <c r="Z290" s="153"/>
      <c r="AA290" s="83" t="s">
        <v>1645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1647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1649</v>
      </c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1650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1651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1652</v>
      </c>
      <c r="E3" s="316" t="s">
        <v>1653</v>
      </c>
      <c r="F3" s="316" t="s">
        <v>1654</v>
      </c>
      <c r="G3" s="316" t="s">
        <v>1655</v>
      </c>
      <c r="H3" s="316" t="s">
        <v>1656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379" sqref="B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1659</v>
      </c>
      <c r="W1" s="390"/>
      <c r="X1" s="390"/>
      <c r="Y1" s="103"/>
    </row>
    <row r="2" spans="1:25" s="100" customFormat="1" ht="11.25" customHeight="1">
      <c r="A2" s="104" t="s">
        <v>1660</v>
      </c>
      <c r="B2" s="104" t="s">
        <v>1661</v>
      </c>
      <c r="C2" s="104" t="s">
        <v>7</v>
      </c>
      <c r="D2" s="105" t="s">
        <v>1177</v>
      </c>
      <c r="E2" s="105" t="s">
        <v>1178</v>
      </c>
      <c r="F2" s="105" t="s">
        <v>1662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1663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47510</v>
      </c>
      <c r="W368" s="111">
        <f ca="1">_xlfn.XLOOKUP(G368&amp;$W$2,BS_CONTROLE[CHAVE],BS_CONTROLE[Quantidade_11],"-")</f>
        <v>40810</v>
      </c>
      <c r="X368" s="111">
        <f ca="1">_xlfn.XLOOKUP(G368&amp;$X$2,BS_CONTROLE[CHAVE],BS_CONTROLE[Quantidade_11],"-")</f>
        <v>47530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1600</v>
      </c>
      <c r="X370" s="111">
        <f ca="1">_xlfn.XLOOKUP(G370&amp;$X$2,BS_CONTROLE[CHAVE],BS_CONTROLE[Quantidade_11],"-")</f>
        <v>3259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28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47510</v>
      </c>
      <c r="W374" s="111">
        <f ca="1">_xlfn.XLOOKUP(G374&amp;$W$2,BS_CONTROLE[CHAVE],BS_CONTROLE[Quantidade_11],"-")</f>
        <v>40810</v>
      </c>
      <c r="X374" s="111">
        <f ca="1">_xlfn.XLOOKUP(G374&amp;$X$2,BS_CONTROLE[CHAVE],BS_CONTROLE[Quantidade_11],"-")</f>
        <v>47530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*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 t="str">
        <f ca="1">_xlfn.XLOOKUP(G379&amp;$V$2,BS_CONTROLE[CHAVE],BS_CONTROLE[Quantidade_11],"-")</f>
        <v>-</v>
      </c>
      <c r="W379" s="111">
        <f ca="1">_xlfn.XLOOKUP(G379&amp;$W$2,BS_CONTROLE[CHAVE],BS_CONTROLE[Quantidade_11],"-")</f>
        <v>1600</v>
      </c>
      <c r="X379" s="111">
        <f ca="1">_xlfn.XLOOKUP(G379&amp;$X$2,BS_CONTROLE[CHAVE],BS_CONTROLE[Quantidade_11],"-")</f>
        <v>3259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28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*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0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IF(FN_MC!Y288="","*",FN_MC!Y288)</f>
        <v>*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28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IF(FN_MC!Y289="","*",FN_MC!Y289)</f>
        <v>*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2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*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1615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*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0</v>
      </c>
    </row>
    <row r="393" spans="1:24" s="112" customFormat="1">
      <c r="A393" s="108" t="str">
        <f>IF(FN_MC!Y295="","*",FN_MC!Y295)</f>
        <v>*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>
        <f ca="1">_xlfn.XLOOKUP(G393&amp;$X$2,BS_CONTROLE[CHAVE],BS_CONTROLE[Quantidade_11],"-")</f>
        <v>220</v>
      </c>
    </row>
    <row r="394" spans="1:24" s="112" customFormat="1">
      <c r="A394" s="108" t="str">
        <f>IF(FN_MC!Y296="","*",FN_MC!Y296)</f>
        <v>*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>
        <f ca="1">_xlfn.XLOOKUP(G394&amp;$W$2,BS_CONTROLE[CHAVE],BS_CONTROLE[Quantidade_11],"-")</f>
        <v>1</v>
      </c>
      <c r="X394" s="111">
        <f ca="1">_xlfn.XLOOKUP(G394&amp;$X$2,BS_CONTROLE[CHAVE],BS_CONTROLE[Quantidade_11],"-")</f>
        <v>0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*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0</v>
      </c>
      <c r="W399" s="111">
        <f ca="1">_xlfn.XLOOKUP(G399&amp;$W$2,BS_CONTROLE[CHAVE],BS_CONTROLE[Quantidade_11],"-")</f>
        <v>0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1664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1666</v>
      </c>
      <c r="C4" s="321" t="s">
        <v>1667</v>
      </c>
      <c r="D4" s="321" t="s">
        <v>1668</v>
      </c>
      <c r="E4" s="321" t="s">
        <v>1669</v>
      </c>
      <c r="F4" s="321" t="s">
        <v>545</v>
      </c>
      <c r="G4" s="321" t="s">
        <v>1670</v>
      </c>
      <c r="H4" s="187"/>
    </row>
    <row r="5" spans="1:8" ht="43.5">
      <c r="A5" s="187"/>
      <c r="B5" s="322" t="s">
        <v>1671</v>
      </c>
      <c r="C5" s="322">
        <v>309525</v>
      </c>
      <c r="D5" s="322" t="s">
        <v>1672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1673</v>
      </c>
      <c r="C6" s="322">
        <v>256875</v>
      </c>
      <c r="D6" s="322" t="s">
        <v>1674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1675</v>
      </c>
      <c r="C7" s="322">
        <v>257278</v>
      </c>
      <c r="D7" s="322" t="s">
        <v>1676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1677</v>
      </c>
      <c r="C8" s="322">
        <v>261794</v>
      </c>
      <c r="D8" s="322" t="s">
        <v>1678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1679</v>
      </c>
      <c r="C9" s="322">
        <v>257033</v>
      </c>
      <c r="D9" s="322" t="s">
        <v>1680</v>
      </c>
      <c r="E9" s="322" t="s">
        <v>240</v>
      </c>
      <c r="F9" s="322" t="s">
        <v>732</v>
      </c>
      <c r="G9" s="322" t="s">
        <v>1681</v>
      </c>
      <c r="H9" s="187"/>
    </row>
    <row r="10" spans="1:8" ht="43.5">
      <c r="A10" s="187"/>
      <c r="B10" s="322" t="s">
        <v>1682</v>
      </c>
      <c r="C10" s="322">
        <v>396578</v>
      </c>
      <c r="D10" s="322" t="s">
        <v>1683</v>
      </c>
      <c r="E10" s="322" t="s">
        <v>240</v>
      </c>
      <c r="F10" s="322" t="s">
        <v>732</v>
      </c>
      <c r="G10" s="322" t="s">
        <v>1681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1684</v>
      </c>
      <c r="C2" s="95" t="s">
        <v>1162</v>
      </c>
      <c r="D2" s="95" t="s">
        <v>1164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0" t="s">
        <v>1691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1692</v>
      </c>
      <c r="D5" s="394"/>
      <c r="E5" s="394"/>
      <c r="F5" s="394"/>
      <c r="G5" s="394"/>
      <c r="H5" s="394"/>
      <c r="I5" s="394"/>
      <c r="J5" s="395"/>
      <c r="K5" s="396" t="s">
        <v>1693</v>
      </c>
      <c r="L5" s="397"/>
      <c r="M5" s="397"/>
      <c r="N5" s="397"/>
      <c r="O5" s="398" t="s">
        <v>1694</v>
      </c>
      <c r="P5" s="399"/>
      <c r="Q5" s="400"/>
    </row>
    <row r="6" spans="1:17" s="93" customFormat="1" ht="15.75" customHeight="1">
      <c r="A6" s="87" t="s">
        <v>1662</v>
      </c>
      <c r="B6" s="94" t="s">
        <v>1661</v>
      </c>
      <c r="C6" s="95" t="s">
        <v>1177</v>
      </c>
      <c r="D6" s="96" t="s">
        <v>1178</v>
      </c>
      <c r="E6" s="95" t="s">
        <v>1695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1696</v>
      </c>
      <c r="M6" s="138" t="s">
        <v>30</v>
      </c>
      <c r="N6" s="139" t="s">
        <v>1172</v>
      </c>
      <c r="O6" s="241" t="s">
        <v>1215</v>
      </c>
      <c r="P6" s="152"/>
      <c r="Q6" s="188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2026-01-18T18:47:37Z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