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70" documentId="120_S{118792C3-22EF-5104-A093-F22BFE3913F3}" xr6:coauthVersionLast="47" xr6:coauthVersionMax="47" xr10:uidLastSave="{ED1E9751-B535-4CDA-8E78-BCDFE0925459}"/>
  <bookViews>
    <workbookView xWindow="-60" yWindow="-60" windowWidth="15480" windowHeight="11640" firstSheet="8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L170" i="15" s="1"/>
  <c r="M173" i="1" a="1"/>
  <c r="M173" i="1" s="1"/>
  <c r="K170" i="15" s="1"/>
  <c r="G173" i="1"/>
  <c r="N170" i="1" a="1"/>
  <c r="N170" i="1" s="1"/>
  <c r="L167" i="15" s="1"/>
  <c r="M170" i="1" a="1"/>
  <c r="M170" i="1" s="1"/>
  <c r="K167" i="15" s="1"/>
  <c r="H170" i="1" a="1"/>
  <c r="H170" i="1" s="1"/>
  <c r="I167" i="15" s="1"/>
  <c r="G170" i="1"/>
  <c r="N163" i="1" a="1"/>
  <c r="N163" i="1" s="1"/>
  <c r="L160" i="15" s="1"/>
  <c r="M163" i="1" a="1"/>
  <c r="M163" i="1" s="1"/>
  <c r="K160" i="15" s="1"/>
  <c r="N161" i="1" a="1"/>
  <c r="N161" i="1" s="1"/>
  <c r="L158" i="15" s="1"/>
  <c r="M161" i="1" a="1"/>
  <c r="M161" i="1" s="1"/>
  <c r="K158" i="15" s="1"/>
  <c r="G161" i="1"/>
  <c r="M160" i="1" a="1"/>
  <c r="M160" i="1"/>
  <c r="K157" i="15" s="1"/>
  <c r="N158" i="1" a="1"/>
  <c r="N158" i="1" s="1"/>
  <c r="L155" i="15" s="1"/>
  <c r="M158" i="1" a="1"/>
  <c r="M158" i="1" s="1"/>
  <c r="K155" i="15" s="1"/>
  <c r="H155" i="1" a="1"/>
  <c r="H155" i="1" s="1"/>
  <c r="I152" i="15" s="1"/>
  <c r="M155" i="1" a="1"/>
  <c r="M155" i="1" s="1"/>
  <c r="K152" i="15" s="1"/>
  <c r="N155" i="1" a="1"/>
  <c r="N155" i="1" s="1"/>
  <c r="L152" i="15" s="1"/>
  <c r="N152" i="1" a="1"/>
  <c r="N152" i="1" s="1"/>
  <c r="L149" i="15" s="1"/>
  <c r="M152" i="1" a="1"/>
  <c r="M152" i="1" s="1"/>
  <c r="K149" i="15" s="1"/>
  <c r="H152" i="1" a="1"/>
  <c r="H152" i="1" s="1"/>
  <c r="I149" i="15" s="1"/>
  <c r="N150" i="1" a="1"/>
  <c r="N150" i="1" s="1"/>
  <c r="L147" i="15" s="1"/>
  <c r="M150" i="1" a="1"/>
  <c r="M150" i="1" s="1"/>
  <c r="K147" i="15" s="1"/>
  <c r="N149" i="1" a="1"/>
  <c r="N149" i="1" s="1"/>
  <c r="L146" i="15" s="1"/>
  <c r="M149" i="1" a="1"/>
  <c r="M149" i="1" s="1"/>
  <c r="K146" i="15" s="1"/>
  <c r="G151" i="1"/>
  <c r="G150" i="1"/>
  <c r="G149" i="1"/>
  <c r="M147" i="1" a="1"/>
  <c r="M147" i="1" s="1"/>
  <c r="K144" i="15" s="1"/>
  <c r="N146" i="1" a="1"/>
  <c r="N146" i="1" s="1"/>
  <c r="L143" i="15" s="1"/>
  <c r="M146" i="1" a="1"/>
  <c r="M146" i="1" s="1"/>
  <c r="K143" i="15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H142" i="1" a="1"/>
  <c r="H142" i="1" s="1"/>
  <c r="I139" i="15" s="1"/>
  <c r="H139" i="1" a="1"/>
  <c r="H139" i="1" s="1"/>
  <c r="I136" i="15" s="1"/>
  <c r="H106" i="1" a="1"/>
  <c r="H106" i="1" s="1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L99" i="15" s="1"/>
  <c r="M102" i="1" a="1"/>
  <c r="M102" i="1"/>
  <c r="M101" i="1" a="1"/>
  <c r="M101" i="1"/>
  <c r="N99" i="1" a="1"/>
  <c r="N99" i="1"/>
  <c r="L96" i="15" s="1"/>
  <c r="M99" i="1" a="1"/>
  <c r="M99" i="1"/>
  <c r="N98" i="1" a="1"/>
  <c r="N98" i="1"/>
  <c r="L95" i="15" s="1"/>
  <c r="M98" i="1" a="1"/>
  <c r="M98" i="1"/>
  <c r="N97" i="1" a="1"/>
  <c r="N97" i="1"/>
  <c r="L94" i="15" s="1"/>
  <c r="M97" i="1" a="1"/>
  <c r="M97" i="1"/>
  <c r="N96" i="1" a="1"/>
  <c r="N96" i="1"/>
  <c r="L93" i="15" s="1"/>
  <c r="M96" i="1" a="1"/>
  <c r="M96" i="1"/>
  <c r="N95" i="1" a="1"/>
  <c r="N95" i="1"/>
  <c r="L92" i="15" s="1"/>
  <c r="M95" i="1" a="1"/>
  <c r="M95" i="1"/>
  <c r="N93" i="1" a="1"/>
  <c r="N93" i="1"/>
  <c r="L90" i="15" s="1"/>
  <c r="M93" i="1" a="1"/>
  <c r="M93" i="1"/>
  <c r="N92" i="1" a="1"/>
  <c r="N92" i="1"/>
  <c r="L89" i="15" s="1"/>
  <c r="M92" i="1" a="1"/>
  <c r="M92" i="1"/>
  <c r="N91" i="1" a="1"/>
  <c r="N91" i="1"/>
  <c r="L88" i="15" s="1"/>
  <c r="M91" i="1" a="1"/>
  <c r="M91" i="1"/>
  <c r="N88" i="1" a="1"/>
  <c r="N88" i="1"/>
  <c r="L85" i="15" s="1"/>
  <c r="M88" i="1" a="1"/>
  <c r="M88" i="1"/>
  <c r="N86" i="1" a="1"/>
  <c r="N86" i="1"/>
  <c r="L83" i="15" s="1"/>
  <c r="M86" i="1" a="1"/>
  <c r="M86" i="1"/>
  <c r="N85" i="1" a="1"/>
  <c r="N85" i="1"/>
  <c r="L82" i="15" s="1"/>
  <c r="M85" i="1" a="1"/>
  <c r="M85" i="1"/>
  <c r="N84" i="1" a="1"/>
  <c r="N84" i="1"/>
  <c r="L81" i="15" s="1"/>
  <c r="M84" i="1" a="1"/>
  <c r="M84" i="1"/>
  <c r="N83" i="1" a="1"/>
  <c r="N83" i="1"/>
  <c r="L80" i="15" s="1"/>
  <c r="M83" i="1" a="1"/>
  <c r="M83" i="1"/>
  <c r="N82" i="1" a="1"/>
  <c r="N82" i="1"/>
  <c r="L79" i="15" s="1"/>
  <c r="M82" i="1" a="1"/>
  <c r="M82" i="1"/>
  <c r="N79" i="1" a="1"/>
  <c r="N79" i="1"/>
  <c r="L76" i="15" s="1"/>
  <c r="M79" i="1" a="1"/>
  <c r="M79" i="1"/>
  <c r="N78" i="1" a="1"/>
  <c r="N78" i="1"/>
  <c r="L75" i="15" s="1"/>
  <c r="M78" i="1" a="1"/>
  <c r="M78" i="1"/>
  <c r="N77" i="1" a="1"/>
  <c r="N77" i="1"/>
  <c r="L74" i="15" s="1"/>
  <c r="M77" i="1" a="1"/>
  <c r="M77" i="1"/>
  <c r="N76" i="1" a="1"/>
  <c r="N76" i="1"/>
  <c r="L73" i="15" s="1"/>
  <c r="M76" i="1" a="1"/>
  <c r="M76" i="1"/>
  <c r="N75" i="1" a="1"/>
  <c r="N75" i="1"/>
  <c r="L72" i="15" s="1"/>
  <c r="M75" i="1" a="1"/>
  <c r="M75" i="1"/>
  <c r="N72" i="1" a="1"/>
  <c r="N72" i="1"/>
  <c r="L69" i="15" s="1"/>
  <c r="M72" i="1" a="1"/>
  <c r="M72" i="1"/>
  <c r="N71" i="1" a="1"/>
  <c r="N71" i="1"/>
  <c r="L68" i="15" s="1"/>
  <c r="M71" i="1" a="1"/>
  <c r="M71" i="1"/>
  <c r="N68" i="1" a="1"/>
  <c r="N68" i="1"/>
  <c r="L65" i="15" s="1"/>
  <c r="M68" i="1" a="1"/>
  <c r="M68" i="1"/>
  <c r="M67" i="1" a="1"/>
  <c r="M67" i="1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L60" i="15" s="1"/>
  <c r="M63" i="1" a="1"/>
  <c r="M63" i="1" s="1"/>
  <c r="M60" i="1" a="1"/>
  <c r="M60" i="1" s="1"/>
  <c r="N52" i="1" a="1"/>
  <c r="N52" i="1" s="1"/>
  <c r="L49" i="15" s="1"/>
  <c r="M52" i="1" a="1"/>
  <c r="M52" i="1" s="1"/>
  <c r="N59" i="1" a="1"/>
  <c r="N59" i="1" s="1"/>
  <c r="L56" i="15" s="1"/>
  <c r="M59" i="1" a="1"/>
  <c r="M59" i="1" s="1"/>
  <c r="N62" i="1" a="1"/>
  <c r="N62" i="1" s="1"/>
  <c r="L59" i="15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L14" i="15" s="1"/>
  <c r="M17" i="1" a="1"/>
  <c r="M17" i="1" s="1"/>
  <c r="M15" i="1" a="1"/>
  <c r="M15" i="1" s="1"/>
  <c r="N13" i="1" a="1"/>
  <c r="N13" i="1" s="1"/>
  <c r="L10" i="15" s="1"/>
  <c r="M13" i="1" a="1"/>
  <c r="M13" i="1" s="1"/>
  <c r="N33" i="1" a="1"/>
  <c r="N33" i="1" s="1"/>
  <c r="L30" i="15" s="1"/>
  <c r="M33" i="1" a="1"/>
  <c r="M33" i="1" s="1"/>
  <c r="N16" i="1" a="1"/>
  <c r="N16" i="1" s="1"/>
  <c r="L13" i="15" s="1"/>
  <c r="M16" i="1" a="1"/>
  <c r="M16" i="1" s="1"/>
  <c r="N18" i="1" a="1"/>
  <c r="N18" i="1" s="1"/>
  <c r="L15" i="15" s="1"/>
  <c r="M18" i="1" a="1"/>
  <c r="M18" i="1" s="1"/>
  <c r="N31" i="1" a="1"/>
  <c r="N31" i="1" s="1"/>
  <c r="L28" i="15" s="1"/>
  <c r="M31" i="1" a="1"/>
  <c r="M31" i="1" s="1"/>
  <c r="N793" i="1" a="1"/>
  <c r="N793" i="1" s="1"/>
  <c r="M793" i="1" a="1"/>
  <c r="M793" i="1" s="1"/>
  <c r="N29" i="1" a="1"/>
  <c r="N29" i="1" s="1"/>
  <c r="L26" i="15" s="1"/>
  <c r="M29" i="1" a="1"/>
  <c r="M29" i="1" s="1"/>
  <c r="N28" i="1" a="1"/>
  <c r="N28" i="1" s="1"/>
  <c r="L25" i="15" s="1"/>
  <c r="M28" i="1" a="1"/>
  <c r="M28" i="1" s="1"/>
  <c r="N27" i="1" a="1"/>
  <c r="N27" i="1" s="1"/>
  <c r="L24" i="15" s="1"/>
  <c r="M27" i="1" a="1"/>
  <c r="M27" i="1" s="1"/>
  <c r="N26" i="1" a="1"/>
  <c r="N26" i="1" s="1"/>
  <c r="L23" i="15" s="1"/>
  <c r="M26" i="1" a="1"/>
  <c r="M26" i="1" s="1"/>
  <c r="N25" i="1" a="1"/>
  <c r="N25" i="1" s="1"/>
  <c r="L22" i="15" s="1"/>
  <c r="M25" i="1" a="1"/>
  <c r="M25" i="1" s="1"/>
  <c r="N24" i="1" a="1"/>
  <c r="N24" i="1" s="1"/>
  <c r="L21" i="15" s="1"/>
  <c r="M24" i="1" a="1"/>
  <c r="M24" i="1" s="1"/>
  <c r="N23" i="1" a="1"/>
  <c r="N23" i="1" s="1"/>
  <c r="L20" i="15" s="1"/>
  <c r="M23" i="1" a="1"/>
  <c r="M23" i="1" s="1"/>
  <c r="N34" i="1" a="1"/>
  <c r="N34" i="1" s="1"/>
  <c r="L31" i="15" s="1"/>
  <c r="M34" i="1" a="1"/>
  <c r="M34" i="1" s="1"/>
  <c r="N22" i="1" a="1"/>
  <c r="N22" i="1" s="1"/>
  <c r="L19" i="15" s="1"/>
  <c r="M22" i="1" a="1"/>
  <c r="M22" i="1" s="1"/>
  <c r="N21" i="1" a="1"/>
  <c r="N21" i="1" s="1"/>
  <c r="L18" i="15" s="1"/>
  <c r="M21" i="1" a="1"/>
  <c r="M21" i="1" s="1"/>
  <c r="N14" i="1" a="1"/>
  <c r="N14" i="1" s="1"/>
  <c r="L11" i="15" s="1"/>
  <c r="M14" i="1" a="1"/>
  <c r="M14" i="1" s="1"/>
  <c r="N20" i="1" a="1"/>
  <c r="N20" i="1" s="1"/>
  <c r="L17" i="15" s="1"/>
  <c r="M20" i="1" a="1"/>
  <c r="M20" i="1" s="1"/>
  <c r="N774" i="1" a="1"/>
  <c r="N774" i="1" s="1"/>
  <c r="M774" i="1" a="1"/>
  <c r="M774" i="1" s="1"/>
  <c r="N11" i="1" a="1"/>
  <c r="N11" i="1" s="1"/>
  <c r="L8" i="15" s="1"/>
  <c r="M11" i="1" a="1"/>
  <c r="M11" i="1" s="1"/>
  <c r="K8" i="15" s="1"/>
  <c r="N19" i="1" a="1"/>
  <c r="N19" i="1" s="1"/>
  <c r="L16" i="15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L5" i="15" s="1"/>
  <c r="M8" i="1" a="1"/>
  <c r="M8" i="1" s="1"/>
  <c r="K5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L63" i="15" s="1"/>
  <c r="R66" i="1"/>
  <c r="S66" i="1" a="1"/>
  <c r="S66" i="1"/>
  <c r="D63" i="15" s="1"/>
  <c r="T66" i="1" a="1"/>
  <c r="T66" i="1"/>
  <c r="E63" i="15" s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D64" i="15" s="1"/>
  <c r="T67" i="1" a="1"/>
  <c r="T67" i="1"/>
  <c r="E64" i="15" s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L32" i="15" s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D65" i="15" s="1"/>
  <c r="T68" i="1" a="1"/>
  <c r="T68" i="1"/>
  <c r="E65" i="15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S56" i="1" a="1"/>
  <c r="S56" i="1" s="1"/>
  <c r="D53" i="15" s="1"/>
  <c r="T56" i="1" a="1"/>
  <c r="T56" i="1"/>
  <c r="E53" i="15" s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D54" i="15" s="1"/>
  <c r="T57" i="1" a="1"/>
  <c r="T57" i="1" s="1"/>
  <c r="E54" i="15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S58" i="1" a="1"/>
  <c r="S58" i="1" s="1"/>
  <c r="D55" i="15" s="1"/>
  <c r="T58" i="1" a="1"/>
  <c r="T58" i="1" s="1"/>
  <c r="E55" i="15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D66" i="15" s="1"/>
  <c r="T69" i="1" a="1"/>
  <c r="T69" i="1" s="1"/>
  <c r="E66" i="15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K33" i="15" s="1"/>
  <c r="N36" i="1" a="1"/>
  <c r="N36" i="1" s="1"/>
  <c r="L33" i="15" s="1"/>
  <c r="R36" i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 s="1"/>
  <c r="L61" i="15" s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K34" i="15" s="1"/>
  <c r="N37" i="1" a="1"/>
  <c r="N37" i="1" s="1"/>
  <c r="R37" i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L35" i="15" s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K36" i="15" s="1"/>
  <c r="N39" i="1" a="1"/>
  <c r="N39" i="1" s="1"/>
  <c r="R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N40" i="1" a="1"/>
  <c r="N40" i="1" s="1"/>
  <c r="L37" i="15" s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 s="1"/>
  <c r="E47" i="15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 s="1"/>
  <c r="E51" i="15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K91" i="15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K97" i="15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K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D5" i="15"/>
  <c r="E3" i="15"/>
  <c r="E5" i="15"/>
  <c r="AM249" i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F131" i="12"/>
  <c r="K131" i="15"/>
  <c r="F130" i="12"/>
  <c r="K130" i="15"/>
  <c r="F129" i="12"/>
  <c r="K129" i="15"/>
  <c r="F128" i="12"/>
  <c r="K128" i="15"/>
  <c r="F127" i="12"/>
  <c r="K127" i="15"/>
  <c r="F126" i="12"/>
  <c r="K126" i="15"/>
  <c r="F125" i="12"/>
  <c r="K125" i="15"/>
  <c r="F124" i="12"/>
  <c r="K124" i="15"/>
  <c r="F122" i="12"/>
  <c r="K122" i="15"/>
  <c r="F121" i="12"/>
  <c r="K121" i="15"/>
  <c r="F119" i="12"/>
  <c r="K119" i="15"/>
  <c r="F118" i="12"/>
  <c r="K118" i="15"/>
  <c r="F117" i="12"/>
  <c r="K117" i="15"/>
  <c r="F116" i="12"/>
  <c r="K116" i="15"/>
  <c r="F110" i="12"/>
  <c r="K110" i="15"/>
  <c r="F108" i="12"/>
  <c r="K108" i="15"/>
  <c r="F106" i="12"/>
  <c r="K106" i="15"/>
  <c r="F103" i="12"/>
  <c r="K103" i="15"/>
  <c r="F87" i="12"/>
  <c r="K87" i="15"/>
  <c r="F84" i="12"/>
  <c r="K84" i="15"/>
  <c r="F77" i="12"/>
  <c r="K77" i="15"/>
  <c r="F71" i="12"/>
  <c r="K71" i="15"/>
  <c r="AN42" i="1"/>
  <c r="L39" i="15"/>
  <c r="F37" i="12"/>
  <c r="K37" i="15"/>
  <c r="AN39" i="1"/>
  <c r="L36" i="15"/>
  <c r="F35" i="12"/>
  <c r="K35" i="15"/>
  <c r="AN37" i="1"/>
  <c r="L34" i="15"/>
  <c r="F61" i="12"/>
  <c r="K61" i="15"/>
  <c r="F32" i="12"/>
  <c r="K32" i="15"/>
  <c r="F63" i="12"/>
  <c r="K63" i="15"/>
  <c r="F62" i="12"/>
  <c r="K62" i="15"/>
  <c r="F16" i="12"/>
  <c r="K16" i="15"/>
  <c r="F17" i="12"/>
  <c r="K17" i="15"/>
  <c r="F11" i="12"/>
  <c r="K11" i="15"/>
  <c r="F18" i="12"/>
  <c r="K18" i="15"/>
  <c r="F19" i="12"/>
  <c r="K19" i="15"/>
  <c r="F31" i="12"/>
  <c r="K31" i="15"/>
  <c r="F20" i="12"/>
  <c r="K20" i="15"/>
  <c r="F21" i="12"/>
  <c r="K21" i="15"/>
  <c r="F22" i="12"/>
  <c r="K22" i="15"/>
  <c r="F23" i="12"/>
  <c r="K23" i="15"/>
  <c r="F24" i="12"/>
  <c r="K24" i="15"/>
  <c r="F25" i="12"/>
  <c r="K25" i="15"/>
  <c r="F26" i="12"/>
  <c r="K26" i="15"/>
  <c r="F28" i="12"/>
  <c r="K28" i="15"/>
  <c r="F15" i="12"/>
  <c r="K15" i="15"/>
  <c r="F13" i="12"/>
  <c r="K13" i="15"/>
  <c r="F30" i="12"/>
  <c r="K30" i="15"/>
  <c r="F10" i="12"/>
  <c r="K10" i="15"/>
  <c r="F12" i="12"/>
  <c r="K12" i="15"/>
  <c r="F14" i="12"/>
  <c r="K14" i="15"/>
  <c r="F58" i="12"/>
  <c r="K58" i="15"/>
  <c r="F59" i="12"/>
  <c r="K59" i="15"/>
  <c r="F56" i="12"/>
  <c r="K56" i="15"/>
  <c r="F49" i="12"/>
  <c r="K49" i="15"/>
  <c r="F57" i="12"/>
  <c r="K57" i="15"/>
  <c r="F60" i="12"/>
  <c r="K60" i="15"/>
  <c r="F64" i="12"/>
  <c r="K64" i="15"/>
  <c r="F65" i="12"/>
  <c r="K65" i="15"/>
  <c r="F68" i="12"/>
  <c r="K68" i="15"/>
  <c r="F69" i="12"/>
  <c r="K69" i="15"/>
  <c r="F72" i="12"/>
  <c r="K72" i="15"/>
  <c r="F73" i="12"/>
  <c r="K73" i="15"/>
  <c r="F74" i="12"/>
  <c r="K74" i="15"/>
  <c r="F75" i="12"/>
  <c r="K75" i="15"/>
  <c r="F76" i="12"/>
  <c r="K76" i="15"/>
  <c r="F79" i="12"/>
  <c r="K79" i="15"/>
  <c r="F80" i="12"/>
  <c r="K80" i="15"/>
  <c r="F81" i="12"/>
  <c r="K81" i="15"/>
  <c r="F82" i="12"/>
  <c r="K82" i="15"/>
  <c r="F83" i="12"/>
  <c r="K83" i="15"/>
  <c r="F85" i="12"/>
  <c r="K85" i="15"/>
  <c r="F88" i="12"/>
  <c r="K88" i="15"/>
  <c r="F89" i="12"/>
  <c r="K89" i="15"/>
  <c r="F90" i="12"/>
  <c r="K90" i="15"/>
  <c r="F92" i="12"/>
  <c r="K92" i="15"/>
  <c r="F93" i="12"/>
  <c r="K93" i="15"/>
  <c r="F94" i="12"/>
  <c r="K94" i="15"/>
  <c r="F95" i="12"/>
  <c r="K95" i="15"/>
  <c r="F96" i="12"/>
  <c r="K96" i="15"/>
  <c r="F98" i="12"/>
  <c r="K98" i="15"/>
  <c r="F99" i="12"/>
  <c r="K99" i="15"/>
  <c r="AM140" i="1"/>
  <c r="K137" i="15"/>
  <c r="E103" i="12"/>
  <c r="I103" i="15"/>
  <c r="E134" i="12"/>
  <c r="I134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BC45" i="1" a="1"/>
  <c r="BC45" i="1" s="1"/>
  <c r="F120" i="12"/>
  <c r="F113" i="12"/>
  <c r="F107" i="12"/>
  <c r="F104" i="12"/>
  <c r="E105" i="12"/>
  <c r="E121" i="12"/>
  <c r="E104" i="12"/>
  <c r="E107" i="12"/>
  <c r="E123" i="12"/>
  <c r="E135" i="12"/>
  <c r="E137" i="12"/>
  <c r="E138" i="12"/>
  <c r="F133" i="12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F105" i="12"/>
  <c r="F109" i="12"/>
  <c r="F112" i="12"/>
  <c r="E112" i="12"/>
  <c r="E117" i="12"/>
  <c r="E114" i="12"/>
  <c r="F114" i="12"/>
  <c r="E119" i="12"/>
  <c r="E118" i="12"/>
  <c r="E122" i="12"/>
  <c r="F123" i="12"/>
  <c r="F136" i="12"/>
  <c r="F134" i="12"/>
  <c r="E126" i="12"/>
  <c r="E127" i="12"/>
  <c r="E128" i="12"/>
  <c r="E129" i="12"/>
  <c r="E131" i="12"/>
  <c r="F135" i="12"/>
  <c r="F139" i="12"/>
  <c r="F137" i="12"/>
  <c r="F138" i="12"/>
  <c r="BD48" i="1" a="1"/>
  <c r="BD48" i="1" s="1"/>
  <c r="AM134" i="1"/>
  <c r="AM133" i="1"/>
  <c r="AM132" i="1"/>
  <c r="AM131" i="1"/>
  <c r="AM130" i="1"/>
  <c r="AM129" i="1"/>
  <c r="AM128" i="1"/>
  <c r="AM127" i="1"/>
  <c r="AM125" i="1"/>
  <c r="AM124" i="1"/>
  <c r="AM123" i="1"/>
  <c r="AM122" i="1"/>
  <c r="AM119" i="1"/>
  <c r="AM113" i="1"/>
  <c r="AM111" i="1"/>
  <c r="AM110" i="1"/>
  <c r="AM109" i="1"/>
  <c r="AM107" i="1"/>
  <c r="AM106" i="1"/>
  <c r="BQ138" i="1"/>
  <c r="BQ136" i="1"/>
  <c r="BQ142" i="1"/>
  <c r="BC53" i="1" a="1"/>
  <c r="BC53" i="1" s="1"/>
  <c r="BC75" i="1" a="1"/>
  <c r="BC75" i="1" s="1"/>
  <c r="BQ117" i="1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973" i="15"/>
  <c r="R972" i="15"/>
  <c r="R971" i="15"/>
  <c r="R970" i="15"/>
  <c r="R969" i="15"/>
  <c r="R967" i="15"/>
  <c r="R990" i="15"/>
  <c r="M9" i="10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0" i="1"/>
  <c r="AM69" i="1"/>
  <c r="AM68" i="1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M114" i="10"/>
  <c r="K114" i="10"/>
  <c r="M113" i="10"/>
  <c r="K113" i="10"/>
  <c r="M112" i="10"/>
  <c r="K112" i="10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M97" i="10"/>
  <c r="K97" i="10"/>
  <c r="M96" i="10"/>
  <c r="K96" i="10"/>
  <c r="M95" i="10"/>
  <c r="K95" i="10"/>
  <c r="M94" i="10"/>
  <c r="K94" i="10"/>
  <c r="M93" i="10"/>
  <c r="K93" i="10"/>
  <c r="M92" i="10"/>
  <c r="K92" i="10"/>
  <c r="M91" i="10"/>
  <c r="K91" i="10"/>
  <c r="M90" i="10"/>
  <c r="K90" i="10"/>
  <c r="M89" i="10"/>
  <c r="K89" i="10"/>
  <c r="M88" i="10"/>
  <c r="K88" i="10"/>
  <c r="M87" i="10"/>
  <c r="K87" i="10"/>
  <c r="M86" i="10"/>
  <c r="K86" i="10"/>
  <c r="M85" i="10"/>
  <c r="K85" i="10"/>
  <c r="M84" i="10"/>
  <c r="K84" i="10"/>
  <c r="M83" i="10"/>
  <c r="K83" i="10"/>
  <c r="M82" i="10"/>
  <c r="K82" i="10"/>
  <c r="M81" i="10"/>
  <c r="K81" i="10"/>
  <c r="M80" i="10"/>
  <c r="K80" i="10"/>
  <c r="M79" i="10"/>
  <c r="K79" i="10"/>
  <c r="M78" i="10"/>
  <c r="K78" i="10"/>
  <c r="M77" i="10"/>
  <c r="K77" i="10"/>
  <c r="M76" i="10"/>
  <c r="K76" i="10"/>
  <c r="M75" i="10"/>
  <c r="K75" i="10"/>
  <c r="M74" i="10"/>
  <c r="K74" i="10"/>
  <c r="M73" i="10"/>
  <c r="K73" i="10"/>
  <c r="R968" i="15"/>
  <c r="M72" i="10"/>
  <c r="K72" i="10"/>
  <c r="M71" i="10"/>
  <c r="K71" i="10"/>
  <c r="R966" i="15"/>
  <c r="M70" i="10"/>
  <c r="K70" i="10"/>
  <c r="R965" i="15"/>
  <c r="M69" i="10"/>
  <c r="K69" i="10"/>
  <c r="R964" i="15"/>
  <c r="M68" i="10"/>
  <c r="K68" i="10"/>
  <c r="R963" i="15"/>
  <c r="M67" i="10"/>
  <c r="K67" i="10"/>
  <c r="R996" i="15"/>
  <c r="M66" i="10"/>
  <c r="K66" i="10"/>
  <c r="R995" i="15"/>
  <c r="M65" i="10"/>
  <c r="K65" i="10"/>
  <c r="R994" i="15"/>
  <c r="M64" i="10"/>
  <c r="K64" i="10"/>
  <c r="R993" i="15"/>
  <c r="M63" i="10"/>
  <c r="K63" i="10"/>
  <c r="R992" i="15"/>
  <c r="M62" i="10"/>
  <c r="K62" i="10"/>
  <c r="R991" i="15"/>
  <c r="M61" i="10"/>
  <c r="K61" i="10"/>
  <c r="M60" i="10"/>
  <c r="K60" i="10"/>
  <c r="K59" i="10"/>
  <c r="R989" i="15"/>
  <c r="M58" i="10"/>
  <c r="K58" i="10"/>
  <c r="R988" i="15"/>
  <c r="M57" i="10"/>
  <c r="K57" i="10"/>
  <c r="K56" i="10"/>
  <c r="R987" i="15"/>
  <c r="M55" i="10"/>
  <c r="K55" i="10"/>
  <c r="R986" i="15"/>
  <c r="M54" i="10"/>
  <c r="K54" i="10"/>
  <c r="M53" i="10"/>
  <c r="K53" i="10"/>
  <c r="R946" i="15"/>
  <c r="M52" i="10"/>
  <c r="K52" i="10"/>
  <c r="R945" i="15"/>
  <c r="M51" i="10"/>
  <c r="K51" i="10"/>
  <c r="R944" i="15"/>
  <c r="M50" i="10"/>
  <c r="K50" i="10"/>
  <c r="R943" i="15"/>
  <c r="M49" i="10"/>
  <c r="K49" i="10"/>
  <c r="R942" i="15"/>
  <c r="M48" i="10"/>
  <c r="M14" i="10"/>
  <c r="K48" i="10"/>
  <c r="M47" i="10"/>
  <c r="K47" i="10"/>
  <c r="R941" i="15"/>
  <c r="M46" i="10"/>
  <c r="K46" i="10"/>
  <c r="M45" i="10"/>
  <c r="K45" i="10"/>
  <c r="R951" i="15"/>
  <c r="M44" i="10"/>
  <c r="K44" i="10"/>
  <c r="M43" i="10"/>
  <c r="K43" i="10"/>
  <c r="R950" i="15"/>
  <c r="M42" i="10"/>
  <c r="K42" i="10"/>
  <c r="R949" i="15"/>
  <c r="M41" i="10"/>
  <c r="K41" i="10"/>
  <c r="M40" i="10"/>
  <c r="K40" i="10"/>
  <c r="R962" i="15"/>
  <c r="M39" i="10"/>
  <c r="K39" i="10"/>
  <c r="R961" i="15"/>
  <c r="M38" i="10"/>
  <c r="K38" i="10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AN60" i="1"/>
  <c r="AN53" i="1"/>
  <c r="AN50" i="1"/>
  <c r="AN47" i="1"/>
  <c r="AN63" i="1"/>
  <c r="AN44" i="1"/>
  <c r="AN73" i="1"/>
  <c r="AN54" i="1"/>
  <c r="AN52" i="1"/>
  <c r="AN49" i="1"/>
  <c r="AN45" i="1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AN38" i="1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AN43" i="1"/>
  <c r="BE70" i="1" a="1"/>
  <c r="BE70" i="1" s="1"/>
  <c r="AN70" i="1"/>
  <c r="AN36" i="1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AN83" i="1"/>
  <c r="AN80" i="1"/>
  <c r="AN77" i="1"/>
  <c r="AN78" i="1"/>
  <c r="AN75" i="1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AN86" i="1"/>
  <c r="BC89" i="1" a="1"/>
  <c r="BC89" i="1" s="1"/>
  <c r="BD87" i="1" a="1"/>
  <c r="BD87" i="1" s="1"/>
  <c r="AN89" i="1"/>
  <c r="BC101" i="1" a="1"/>
  <c r="BC101" i="1" s="1"/>
  <c r="BD95" i="1" a="1"/>
  <c r="BD95" i="1" s="1"/>
  <c r="BC95" i="1" a="1"/>
  <c r="BC95" i="1" s="1"/>
  <c r="BD90" i="1" a="1"/>
  <c r="BD90" i="1" s="1"/>
  <c r="AN98" i="1"/>
  <c r="AN92" i="1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AN91" i="1"/>
  <c r="AN82" i="1"/>
  <c r="AN94" i="1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AN93" i="1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C106" i="10"/>
  <c r="G106" i="10"/>
  <c r="D105" i="10"/>
  <c r="C105" i="10"/>
  <c r="G105" i="10"/>
  <c r="D104" i="10"/>
  <c r="C104" i="10"/>
  <c r="G104" i="10"/>
  <c r="D103" i="10"/>
  <c r="C103" i="10"/>
  <c r="G103" i="10"/>
  <c r="D102" i="10"/>
  <c r="C102" i="10"/>
  <c r="G102" i="10"/>
  <c r="D101" i="10"/>
  <c r="C101" i="10"/>
  <c r="G101" i="10"/>
  <c r="D100" i="10"/>
  <c r="C100" i="10"/>
  <c r="G100" i="10"/>
  <c r="D99" i="10"/>
  <c r="C99" i="10"/>
  <c r="G99" i="10"/>
  <c r="D98" i="10"/>
  <c r="C98" i="10"/>
  <c r="G98" i="10"/>
  <c r="D97" i="10"/>
  <c r="C97" i="10"/>
  <c r="G97" i="10"/>
  <c r="D96" i="10"/>
  <c r="C96" i="10"/>
  <c r="G96" i="10"/>
  <c r="D95" i="10"/>
  <c r="C95" i="10"/>
  <c r="G95" i="10"/>
  <c r="D94" i="10"/>
  <c r="C94" i="10"/>
  <c r="G94" i="10"/>
  <c r="D93" i="10"/>
  <c r="C93" i="10"/>
  <c r="G93" i="10"/>
  <c r="D92" i="10"/>
  <c r="C92" i="10"/>
  <c r="G92" i="10"/>
  <c r="D91" i="10"/>
  <c r="C91" i="10"/>
  <c r="G91" i="10"/>
  <c r="D90" i="10"/>
  <c r="C90" i="10"/>
  <c r="G90" i="10"/>
  <c r="D89" i="10"/>
  <c r="C89" i="10"/>
  <c r="G89" i="10"/>
  <c r="D88" i="10"/>
  <c r="C88" i="10"/>
  <c r="G88" i="10"/>
  <c r="D87" i="10"/>
  <c r="C87" i="10"/>
  <c r="G87" i="10"/>
  <c r="D86" i="10"/>
  <c r="C86" i="10"/>
  <c r="G86" i="10"/>
  <c r="D85" i="10"/>
  <c r="C85" i="10"/>
  <c r="G85" i="10"/>
  <c r="D84" i="10"/>
  <c r="C84" i="10"/>
  <c r="G84" i="10"/>
  <c r="D83" i="10"/>
  <c r="C83" i="10"/>
  <c r="G83" i="10"/>
  <c r="D82" i="10"/>
  <c r="C82" i="10"/>
  <c r="G82" i="10"/>
  <c r="D81" i="10"/>
  <c r="C81" i="10"/>
  <c r="G81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D65" i="10"/>
  <c r="C65" i="10"/>
  <c r="G65" i="10"/>
  <c r="D64" i="10"/>
  <c r="C64" i="10"/>
  <c r="G64" i="10"/>
  <c r="L63" i="10"/>
  <c r="D63" i="10"/>
  <c r="C63" i="10"/>
  <c r="G63" i="10"/>
  <c r="D62" i="10"/>
  <c r="C62" i="10"/>
  <c r="G62" i="10"/>
  <c r="D61" i="10"/>
  <c r="C61" i="10"/>
  <c r="G61" i="10"/>
  <c r="L60" i="10"/>
  <c r="D60" i="10"/>
  <c r="C60" i="10"/>
  <c r="G60" i="10"/>
  <c r="D59" i="10"/>
  <c r="C59" i="10"/>
  <c r="G59" i="10"/>
  <c r="D58" i="10"/>
  <c r="C58" i="10"/>
  <c r="G58" i="10"/>
  <c r="L57" i="10"/>
  <c r="N57" i="10"/>
  <c r="D57" i="10"/>
  <c r="C57" i="10"/>
  <c r="G57" i="10"/>
  <c r="D56" i="10"/>
  <c r="C56" i="10"/>
  <c r="G56" i="10"/>
  <c r="D55" i="10"/>
  <c r="C55" i="10"/>
  <c r="G55" i="10"/>
  <c r="D54" i="10"/>
  <c r="C54" i="10"/>
  <c r="G54" i="10"/>
  <c r="D53" i="10"/>
  <c r="C53" i="10"/>
  <c r="G53" i="10"/>
  <c r="L52" i="10"/>
  <c r="D52" i="10"/>
  <c r="C52" i="10"/>
  <c r="G52" i="10"/>
  <c r="L51" i="10"/>
  <c r="N51" i="10"/>
  <c r="D51" i="10"/>
  <c r="C51" i="10"/>
  <c r="G51" i="10"/>
  <c r="D50" i="10"/>
  <c r="C50" i="10"/>
  <c r="G50" i="10"/>
  <c r="D49" i="10"/>
  <c r="C49" i="10"/>
  <c r="G49" i="10"/>
  <c r="L48" i="10"/>
  <c r="N48" i="10"/>
  <c r="D48" i="10"/>
  <c r="C48" i="10"/>
  <c r="G48" i="10"/>
  <c r="D47" i="10"/>
  <c r="C47" i="10"/>
  <c r="G47" i="10"/>
  <c r="D46" i="10"/>
  <c r="C46" i="10"/>
  <c r="G46" i="10"/>
  <c r="L45" i="10"/>
  <c r="D45" i="10"/>
  <c r="C45" i="10"/>
  <c r="G45" i="10"/>
  <c r="D44" i="10"/>
  <c r="C44" i="10"/>
  <c r="G44" i="10"/>
  <c r="D43" i="10"/>
  <c r="C43" i="10"/>
  <c r="G43" i="10"/>
  <c r="L42" i="10"/>
  <c r="D42" i="10"/>
  <c r="C42" i="10"/>
  <c r="G42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D38" i="10"/>
  <c r="C38" i="10"/>
  <c r="G38" i="10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4" i="15" l="1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N114" i="10"/>
  <c r="L132" i="10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<sst xmlns="http://schemas.openxmlformats.org/spreadsheetml/2006/main" count="5045" uniqueCount="1296">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</sst>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AX4" activePane="bottomRight" state="frozen"/>
      <selection pane="bottomRight" activeCell="B146" sqref="B14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919</v>
      </c>
      <c r="C1" s="196"/>
      <c r="D1" s="196"/>
      <c r="E1" s="3"/>
      <c r="F1" s="195" t="s">
        <v>920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88" t="s">
        <v>928</v>
      </c>
      <c r="BB2" s="192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8" t="s">
        <v>929</v>
      </c>
      <c r="AJ3" s="192"/>
      <c r="AK3" s="188" t="s">
        <v>930</v>
      </c>
      <c r="AL3" s="189"/>
      <c r="AM3" s="190"/>
      <c r="AN3" s="191"/>
      <c r="AO3" s="189"/>
      <c r="AP3" s="189"/>
      <c r="AQ3" s="192"/>
      <c r="AR3" s="63"/>
      <c r="AS3" s="193" t="s">
        <v>936</v>
      </c>
      <c r="AT3" s="194"/>
      <c r="AU3" s="193" t="s">
        <v>937</v>
      </c>
      <c r="AV3" s="194"/>
      <c r="AW3" s="193" t="s">
        <v>938</v>
      </c>
      <c r="AX3" s="194"/>
      <c r="AY3" s="63" t="s">
        <v>939</v>
      </c>
      <c r="AZ3" s="63"/>
      <c r="BA3" s="216"/>
      <c r="BB3" s="217"/>
      <c r="BC3" s="188" t="s">
        <v>932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1180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7" t="s">
        <v>1210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1211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1212</v>
      </c>
      <c r="BK137" s="173" t="s">
        <v>1212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1212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1213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1214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1</v>
      </c>
      <c r="BI138" s="17"/>
      <c r="BJ138" s="17" t="s">
        <v>1215</v>
      </c>
      <c r="BK138" s="17" t="s">
        <v>1216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1211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1217</v>
      </c>
      <c r="BK139" s="17" t="s">
        <v>1218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1219</v>
      </c>
      <c r="BK140" s="17" t="s">
        <v>1219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1219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1220</v>
      </c>
      <c r="BK141" s="17" t="s">
        <v>1221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1221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1222</v>
      </c>
      <c r="BK142" s="17" t="s">
        <v>1222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1222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1223</v>
      </c>
      <c r="I143" s="106" t="s">
        <v>1223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1224</v>
      </c>
      <c r="BK143" s="18" t="s">
        <v>1224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1224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1225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1226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1227</v>
      </c>
      <c r="X158" s="104" t="s">
        <v>386</v>
      </c>
      <c r="Y158" s="129"/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MODERNIZAÇÃO TURMA 246086</v>
      </c>
      <c r="B170" s="102">
        <v>46086</v>
      </c>
      <c r="C170" s="135">
        <f>IF(BS_CONTROLE[[#This Row],[DATA]]="","",WEEKNUM(BS_CONTROLE[[#This Row],[DATA]]))</f>
        <v>10</v>
      </c>
      <c r="D170" s="104" t="s">
        <v>596</v>
      </c>
      <c r="E170" s="159"/>
      <c r="F170" s="126" t="s">
        <v>691</v>
      </c>
      <c r="G170" s="142" t="str">
        <f>IF(D170="","*",VLOOKUP(F170,BS_ATIVIDADE[],3,FALSE))</f>
        <v>MODERNIZAÇÃO</v>
      </c>
      <c r="H170" s="127" t="str" cm="1">
        <f t="array" ref="H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0" s="106" t="s">
        <v>558</v>
      </c>
      <c r="J170" s="105">
        <v>92</v>
      </c>
      <c r="K170" s="105">
        <v>78.78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0" s="106">
        <v>0.32291666666666669</v>
      </c>
      <c r="P170" s="106">
        <v>6.25E-2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0" s="105" t="s">
        <v>1012</v>
      </c>
      <c r="W170" s="151" t="s">
        <v>1025</v>
      </c>
      <c r="X170" s="104" t="s">
        <v>386</v>
      </c>
      <c r="Y170" s="129"/>
      <c r="Z170" s="104"/>
      <c r="AA170" s="105" t="s">
        <v>558</v>
      </c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MODERNIZAÇÃO - SOLDA</v>
      </c>
      <c r="AJ170" s="9" t="str">
        <f>IF(BS_CONTROLE[[#This Row],[Atividade]]=0, "-", BS_CONTROLE[[#This Row],[Atividade]])</f>
        <v>MODERNIZAÇÃO - SOLDA</v>
      </c>
      <c r="AK170" s="31" t="str">
        <f>BS_CONTROLE[[#This Row],[Local - Partida]]</f>
        <v>ZXWK792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ZXW-ZEZ</v>
      </c>
      <c r="AN170" s="105" t="str">
        <f>IF(BS_CONTROLE[[#This Row],[SB]]=0, "-", BS_CONTROLE[[#This Row],[SB]])</f>
        <v>ZXWK792</v>
      </c>
      <c r="AO170" s="105">
        <f>IF(BS_CONTROLE[[#This Row],[SUB]]=0, "-", BS_CONTROLE[[#This Row],[SUB]])</f>
        <v>92</v>
      </c>
      <c r="AP170" s="105">
        <f>BS_CONTROLE[[#This Row],[KM - Inicio]]</f>
        <v>78.78</v>
      </c>
      <c r="AQ170" s="105">
        <f>BS_CONTROLE[[#This Row],[KM - Inicio]]</f>
        <v>78.78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1223</v>
      </c>
      <c r="I176" s="106" t="s">
        <v>1223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EXPANSÃO TURMA 146086</v>
      </c>
      <c r="B177" s="102">
        <v>46086</v>
      </c>
      <c r="C177" s="135">
        <f>IF(BS_CONTROLE[[#This Row],[DATA]]="","",WEEKNUM(BS_CONTROLE[[#This Row],[DATA]]))</f>
        <v>10</v>
      </c>
      <c r="D177" s="104" t="s">
        <v>559</v>
      </c>
      <c r="E177" s="159">
        <v>171</v>
      </c>
      <c r="F177" s="126" t="s">
        <v>740</v>
      </c>
      <c r="G177" s="142" t="str">
        <f>IF(D177="","*",VLOOKUP(F177,BS_ATIVIDADE[],3,FALSE))</f>
        <v>SOLDA</v>
      </c>
      <c r="H177" s="106" t="s">
        <v>558</v>
      </c>
      <c r="I177" s="106" t="s">
        <v>558</v>
      </c>
      <c r="J177" s="105">
        <v>53</v>
      </c>
      <c r="K177" s="105">
        <v>110.07</v>
      </c>
      <c r="L177" s="105" t="s">
        <v>558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7" s="127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7" s="106">
        <v>0.375</v>
      </c>
      <c r="P177" s="106">
        <v>8.3333333333333329E-2</v>
      </c>
      <c r="Q177" s="105">
        <v>1</v>
      </c>
      <c r="R177" s="10" t="str">
        <f>IFERROR(_xlfn.XLOOKUP(F177, BS_ATIVIDADE[ATIVIDADE],BS_ATIVIDADE[UNIDADE] ), "*")</f>
        <v>Nº DE SOLDA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7" s="105" t="s">
        <v>1047</v>
      </c>
      <c r="W177" s="151" t="s">
        <v>1025</v>
      </c>
      <c r="X177" s="104" t="s">
        <v>386</v>
      </c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PDM - SOLDA</v>
      </c>
      <c r="AJ177" s="9" t="str">
        <f>IF(BS_CONTROLE[[#This Row],[Atividade]]=0, "-", BS_CONTROLE[[#This Row],[Atividade]])</f>
        <v>PDM - SOLDA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ZGM-109</v>
      </c>
      <c r="AN177" s="105">
        <f>IF(BS_CONTROLE[[#This Row],[SB]]=0, "-", BS_CONTROLE[[#This Row],[SB]])</f>
        <v>1111102</v>
      </c>
      <c r="AO177" s="105">
        <f>IF(BS_CONTROLE[[#This Row],[SUB]]=0, "-", BS_CONTROLE[[#This Row],[SUB]])</f>
        <v>53</v>
      </c>
      <c r="AP177" s="105">
        <f>BS_CONTROLE[[#This Row],[KM - Inicio]]</f>
        <v>110.07</v>
      </c>
      <c r="AQ177" s="105">
        <f>BS_CONTROLE[[#This Row],[KM - Inicio]]</f>
        <v>110.07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Nº DE SOLDA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1231</v>
      </c>
      <c r="C4" s="160" t="s">
        <v>1232</v>
      </c>
      <c r="D4" s="160" t="s">
        <v>1233</v>
      </c>
      <c r="E4" s="160" t="s">
        <v>1234</v>
      </c>
      <c r="F4" s="160" t="s">
        <v>4</v>
      </c>
      <c r="G4" s="160" t="s">
        <v>1235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1236</v>
      </c>
      <c r="C6" s="161">
        <v>407867</v>
      </c>
      <c r="D6" s="161" t="s">
        <v>1237</v>
      </c>
      <c r="E6" s="161" t="s">
        <v>789</v>
      </c>
      <c r="F6" s="161" t="s">
        <v>1238</v>
      </c>
      <c r="G6" s="162"/>
    </row>
    <row r="7" spans="2:7">
      <c r="B7" s="161" t="s">
        <v>1239</v>
      </c>
      <c r="C7" s="161">
        <v>293644</v>
      </c>
      <c r="D7" s="161" t="s">
        <v>1240</v>
      </c>
      <c r="E7" s="161" t="s">
        <v>789</v>
      </c>
      <c r="F7" s="161" t="s">
        <v>1238</v>
      </c>
      <c r="G7" s="162"/>
    </row>
    <row r="8" spans="2:7">
      <c r="B8" s="161" t="s">
        <v>1241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1242</v>
      </c>
      <c r="C9" s="161">
        <v>256790</v>
      </c>
      <c r="D9" s="161" t="s">
        <v>1243</v>
      </c>
      <c r="E9" s="161" t="s">
        <v>790</v>
      </c>
      <c r="F9" s="161" t="s">
        <v>1244</v>
      </c>
      <c r="G9" s="162">
        <v>46357</v>
      </c>
    </row>
    <row r="10" spans="2:7">
      <c r="B10" s="161" t="s">
        <v>1245</v>
      </c>
      <c r="C10" s="161">
        <v>265193</v>
      </c>
      <c r="D10" s="161" t="s">
        <v>1246</v>
      </c>
      <c r="E10" s="161" t="s">
        <v>791</v>
      </c>
      <c r="F10" s="161" t="s">
        <v>1071</v>
      </c>
      <c r="G10" s="161" t="s">
        <v>1247</v>
      </c>
    </row>
    <row r="11" spans="2:7">
      <c r="B11" s="161" t="s">
        <v>1248</v>
      </c>
      <c r="C11" s="161">
        <v>293716</v>
      </c>
      <c r="D11" s="161" t="s">
        <v>1249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1250</v>
      </c>
      <c r="C12" s="161">
        <v>257258</v>
      </c>
      <c r="D12" s="161" t="s">
        <v>1251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1252</v>
      </c>
      <c r="C13" s="161">
        <v>371147</v>
      </c>
      <c r="D13" s="161" t="s">
        <v>1253</v>
      </c>
      <c r="E13" s="161" t="s">
        <v>792</v>
      </c>
      <c r="F13" s="161" t="s">
        <v>128</v>
      </c>
      <c r="G13" s="161" t="s">
        <v>1247</v>
      </c>
    </row>
    <row r="14" spans="2:7">
      <c r="B14" s="161" t="s">
        <v>1254</v>
      </c>
      <c r="C14" s="161">
        <v>259230</v>
      </c>
      <c r="D14" s="161" t="s">
        <v>1255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1256</v>
      </c>
      <c r="C15" s="161">
        <v>370705</v>
      </c>
      <c r="D15" s="161"/>
      <c r="E15" s="161" t="s">
        <v>792</v>
      </c>
      <c r="F15" s="161" t="s">
        <v>128</v>
      </c>
      <c r="G15" s="161" t="s">
        <v>1247</v>
      </c>
    </row>
    <row r="16" spans="2:7">
      <c r="B16" s="161" t="s">
        <v>1257</v>
      </c>
      <c r="C16" s="161">
        <v>258542</v>
      </c>
      <c r="D16" s="161" t="s">
        <v>1258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1259</v>
      </c>
      <c r="C17" s="161">
        <v>257050</v>
      </c>
      <c r="D17" s="161" t="s">
        <v>1260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1262</v>
      </c>
      <c r="D4" s="163" t="s">
        <v>1263</v>
      </c>
      <c r="E4" s="163" t="s">
        <v>1264</v>
      </c>
      <c r="F4" s="160" t="s">
        <v>1265</v>
      </c>
      <c r="G4" s="163" t="s">
        <v>1266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1269</v>
      </c>
      <c r="G9" s="167" t="s">
        <v>1270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1267</v>
      </c>
      <c r="G10" s="167"/>
    </row>
    <row r="11" spans="2:7">
      <c r="B11" s="167" t="s">
        <v>1271</v>
      </c>
      <c r="C11" s="167">
        <v>9038</v>
      </c>
      <c r="D11" s="168">
        <v>46085</v>
      </c>
      <c r="E11" s="167">
        <v>10520</v>
      </c>
      <c r="F11" s="169" t="s">
        <v>1272</v>
      </c>
      <c r="G11" s="167"/>
    </row>
    <row r="12" spans="2:7">
      <c r="B12" s="167" t="s">
        <v>709</v>
      </c>
      <c r="C12" s="167" t="s">
        <v>1273</v>
      </c>
      <c r="D12" s="168">
        <v>46066</v>
      </c>
      <c r="E12" s="167">
        <v>9500</v>
      </c>
      <c r="F12" s="169" t="s">
        <v>1274</v>
      </c>
      <c r="G12" s="167"/>
    </row>
    <row r="13" spans="2:7">
      <c r="B13" s="167" t="s">
        <v>709</v>
      </c>
      <c r="C13" s="167" t="s">
        <v>1275</v>
      </c>
      <c r="D13" s="168">
        <v>46066</v>
      </c>
      <c r="E13" s="167">
        <v>10500</v>
      </c>
      <c r="F13" s="169" t="s">
        <v>1274</v>
      </c>
      <c r="G13" s="167"/>
    </row>
    <row r="14" spans="2:7">
      <c r="B14" s="167" t="s">
        <v>709</v>
      </c>
      <c r="C14" s="167" t="s">
        <v>1276</v>
      </c>
      <c r="D14" s="168">
        <v>46066</v>
      </c>
      <c r="E14" s="167">
        <v>9000</v>
      </c>
      <c r="F14" s="169" t="s">
        <v>1274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1277</v>
      </c>
      <c r="C2" s="121" t="s">
        <v>946</v>
      </c>
      <c r="D2" s="76" t="s">
        <v>948</v>
      </c>
      <c r="E2" s="76" t="s">
        <v>1278</v>
      </c>
      <c r="F2" s="99" t="s">
        <v>1279</v>
      </c>
      <c r="G2" s="76" t="s">
        <v>1280</v>
      </c>
      <c r="H2" s="76" t="s">
        <v>1281</v>
      </c>
      <c r="I2" s="76" t="s">
        <v>1282</v>
      </c>
      <c r="J2" s="76" t="s">
        <v>1283</v>
      </c>
      <c r="K2" s="78" t="s">
        <v>1284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MODERNIZAÇÃO TURMA 2</v>
      </c>
      <c r="E166" s="94" t="str">
        <f>IF(SP_SUL!H170="","*",SP_SUL!H170)</f>
        <v>ZXWK792</v>
      </c>
      <c r="F166" s="100" t="str">
        <f>IF(SP_SUL!M170="","*",SP_SUL!M170)</f>
        <v>ZXW-ZEZ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-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EXPANSÃO TURMA 1</v>
      </c>
      <c r="E173" s="94" t="str">
        <f>IF(SP_SUL!H177="","*",SP_SUL!H177)</f>
        <v>-</v>
      </c>
      <c r="F173" s="100" t="str">
        <f>IF(SP_SUL!M177="","*",SP_SUL!M177)</f>
        <v>ZGM-109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B143" sqref="B143:T17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1285</v>
      </c>
      <c r="V1" s="226"/>
      <c r="W1" s="226"/>
    </row>
    <row r="2" spans="1:23" ht="15" customHeight="1">
      <c r="A2" s="87" t="s">
        <v>1286</v>
      </c>
      <c r="B2" s="87" t="s">
        <v>1287</v>
      </c>
      <c r="C2" s="87" t="s">
        <v>376</v>
      </c>
      <c r="D2" s="88" t="s">
        <v>961</v>
      </c>
      <c r="E2" s="88" t="s">
        <v>4</v>
      </c>
      <c r="F2" s="88" t="s">
        <v>1288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1289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ZEV-ZPT</v>
      </c>
      <c r="F167" s="145">
        <f>IF(SP_SUL!B170="","*",SP_SUL!B170)</f>
        <v>46086</v>
      </c>
      <c r="G167" s="145" t="str">
        <f>IF(SP_SUL!D170="","*",SP_SUL!D170)</f>
        <v>MODERNIZAÇÃO TURMA 2</v>
      </c>
      <c r="H167" s="145" t="str">
        <f>IF(SP_SUL!F170="","*",SP_SUL!F170)</f>
        <v>MODERNIZAÇÃO - SOLDA</v>
      </c>
      <c r="I167" s="145" t="str">
        <f>IF(SP_SUL!H170="","*",SP_SUL!H170)</f>
        <v>ZXWK792</v>
      </c>
      <c r="J167" s="145" t="str">
        <f>IF(SP_SUL!I170="","*",SP_SUL!I170)</f>
        <v>-</v>
      </c>
      <c r="K167" s="139" t="str">
        <f>IF(SP_SUL!M170="","*",SP_SUL!M170)</f>
        <v>ZXW-ZEZ</v>
      </c>
      <c r="L167" s="139" t="str">
        <f>IF(SP_SUL!N170="","*",SP_SUL!N170)</f>
        <v>ZXWK792</v>
      </c>
      <c r="M167" s="140">
        <f>IF(SP_SUL!J170="","*",SP_SUL!J170)</f>
        <v>92</v>
      </c>
      <c r="N167" s="144">
        <f>IF(SP_SUL!K170="","*",SP_SUL!K170)</f>
        <v>78.78</v>
      </c>
      <c r="O167" s="144" t="str">
        <f>IF(SP_SUL!L170="","*",SP_SUL!L170)</f>
        <v>-</v>
      </c>
      <c r="P167" s="143">
        <f>IF(SP_SUL!O170="","*",SP_SUL!O170)</f>
        <v>0.32291666666666669</v>
      </c>
      <c r="Q167" s="143">
        <f>IF(SP_SUL!P170="","*",SP_SUL!P170)</f>
        <v>6.25E-2</v>
      </c>
      <c r="R167" s="145" t="str">
        <f>IF(SP_SUL!Q170="","*",CONCATENATE(SP_SUL!Q170," ",SP_SUL!R170))</f>
        <v>1 Nº DE SOLDA</v>
      </c>
      <c r="S167" s="145" t="str">
        <f>IF(SP_SUL!V170="","*",SP_SUL!V170)</f>
        <v>Augusto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ZPT-ZPG</v>
      </c>
      <c r="F174" s="145">
        <f>IF(SP_SUL!B177="","*",SP_SUL!B177)</f>
        <v>46086</v>
      </c>
      <c r="G174" s="145" t="str">
        <f>IF(SP_SUL!D177="","*",SP_SUL!D177)</f>
        <v>EXPANSÃO TURMA 1</v>
      </c>
      <c r="H174" s="145" t="str">
        <f>IF(SP_SUL!F177="","*",SP_SUL!F177)</f>
        <v>PDM - SOLDA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ZGM-109</v>
      </c>
      <c r="L174" s="139">
        <f>IF(SP_SUL!N177="","*",SP_SUL!N177)</f>
        <v>1111102</v>
      </c>
      <c r="M174" s="140">
        <f>IF(SP_SUL!J177="","*",SP_SUL!J177)</f>
        <v>53</v>
      </c>
      <c r="N174" s="144">
        <f>IF(SP_SUL!K177="","*",SP_SUL!K177)</f>
        <v>110.07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8.3333333333333329E-2</v>
      </c>
      <c r="R174" s="145" t="str">
        <f>IF(SP_SUL!Q177="","*",CONCATENATE(SP_SUL!Q177," ",SP_SUL!R177))</f>
        <v>1 Nº DE SOLDA</v>
      </c>
      <c r="S174" s="145" t="str">
        <f>IF(SP_SUL!V177="","*",SP_SUL!V177)</f>
        <v>Pedro</v>
      </c>
      <c r="T174" s="145" t="str">
        <f>IF(SP_SUL!W177="","*",SP_SUL!W177)</f>
        <v xml:space="preserve">Execução de solda - Condicionado a temperatura 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2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1290</v>
      </c>
      <c r="D5" s="228"/>
      <c r="E5" s="228"/>
      <c r="F5" s="228"/>
      <c r="G5" s="228"/>
      <c r="H5" s="228"/>
      <c r="I5" s="228"/>
      <c r="J5" s="229"/>
      <c r="K5" s="230" t="s">
        <v>1291</v>
      </c>
      <c r="L5" s="231"/>
      <c r="M5" s="231"/>
      <c r="N5" s="231"/>
      <c r="O5" s="232" t="s">
        <v>1292</v>
      </c>
      <c r="P5" s="233"/>
    </row>
    <row r="6" spans="1:16" s="74" customFormat="1" ht="15" customHeight="1">
      <c r="A6" s="66" t="s">
        <v>1288</v>
      </c>
      <c r="B6" s="75" t="s">
        <v>1287</v>
      </c>
      <c r="C6" s="76" t="s">
        <v>961</v>
      </c>
      <c r="D6" s="77" t="s">
        <v>962</v>
      </c>
      <c r="E6" s="76" t="s">
        <v>1293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1294</v>
      </c>
      <c r="M6" s="80" t="s">
        <v>576</v>
      </c>
      <c r="N6" s="81" t="s">
        <v>956</v>
      </c>
      <c r="O6" s="158" t="s">
        <v>999</v>
      </c>
      <c r="P6" s="133" t="s">
        <v>1295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ZEV-ZPT</v>
      </c>
      <c r="E170" s="83" t="str">
        <f>IF(SP_SUL!D170="","*",SP_SUL!D170)</f>
        <v>MODERNIZAÇÃO TURMA 2</v>
      </c>
      <c r="F170" s="83" t="str">
        <f>IF(SP_SUL!H170="","*",SP_SUL!H170)</f>
        <v>ZXWK792</v>
      </c>
      <c r="G170" s="83" t="str">
        <f>IF(SP_SUL!M170="","*",SP_SUL!M170)</f>
        <v>ZXW-ZEZ</v>
      </c>
      <c r="H170" s="116">
        <f>IF(SP_SUL!K170="","*",SP_SUL!K170)</f>
        <v>78.78</v>
      </c>
      <c r="I170" s="113">
        <f>IF(SP_SUL!O170="","*",SP_SUL!O170)</f>
        <v>0.32291666666666669</v>
      </c>
      <c r="J170" s="113">
        <f>IF(SP_SUL!P170="","*",SP_SUL!P170)</f>
        <v>6.25E-2</v>
      </c>
      <c r="K170" s="83" t="str">
        <f>IF(SP_SUL!AK170="","*",SP_SUL!AK170)</f>
        <v>ZXWK792</v>
      </c>
      <c r="L170" s="83" t="str">
        <f>IF(SP_SUL!AM170="","*",SP_SUL!AM170)</f>
        <v>ZXW-ZEZ</v>
      </c>
      <c r="M170" s="83">
        <f>IF(SP_SUL!AP170="","*",SP_SUL!AP170)</f>
        <v>78.78</v>
      </c>
      <c r="N170" s="83" t="str">
        <f>IF(SP_SUL!AM170="","*",SP_SUL!AM170)</f>
        <v>ZXW-ZEZ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ZPT-ZPG</v>
      </c>
      <c r="E177" s="83" t="str">
        <f>IF(SP_SUL!D177="","*",SP_SUL!D177)</f>
        <v>EXPANSÃO TURMA 1</v>
      </c>
      <c r="F177" s="83" t="str">
        <f>IF(SP_SUL!H177="","*",SP_SUL!H177)</f>
        <v>-</v>
      </c>
      <c r="G177" s="83" t="str">
        <f>IF(SP_SUL!M177="","*",SP_SUL!M177)</f>
        <v>ZGM-109</v>
      </c>
      <c r="H177" s="116">
        <f>IF(SP_SUL!K177="","*",SP_SUL!K177)</f>
        <v>110.07</v>
      </c>
      <c r="I177" s="113">
        <f>IF(SP_SUL!O177="","*",SP_SUL!O177)</f>
        <v>0.375</v>
      </c>
      <c r="J177" s="113">
        <f>IF(SP_SUL!P177="","*",SP_SUL!P177)</f>
        <v>8.3333333333333329E-2</v>
      </c>
      <c r="K177" s="83" t="str">
        <f>IF(SP_SUL!AK177="","*",SP_SUL!AK177)</f>
        <v>-</v>
      </c>
      <c r="L177" s="83" t="str">
        <f>IF(SP_SUL!AM177="","*",SP_SUL!AM177)</f>
        <v>ZGM-109</v>
      </c>
      <c r="M177" s="83">
        <f>IF(SP_SUL!AP177="","*",SP_SUL!AP177)</f>
        <v>110.07</v>
      </c>
      <c r="N177" s="83" t="str">
        <f>IF(SP_SUL!AM177="","*",SP_SUL!AM177)</f>
        <v>ZGM-109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2026-03-04T17:47:16Z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