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19" documentId="120_S{118792C3-22EF-5104-A093-F22BFE3913F3}" xr6:coauthVersionLast="47" xr6:coauthVersionMax="47" xr10:uidLastSave="{9DBFD78E-C640-4F36-90A2-3DF91D8E9E1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M102" i="1" a="1"/>
  <c r="M102" i="1"/>
  <c r="L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<sst xmlns="http://schemas.openxmlformats.org/spreadsheetml/2006/main" count="4240" uniqueCount="1263">
  <si>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</si>
  <si>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</si>
  <si>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</si>
  <si>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</si>
  <si>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</si>
  <si>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</si>
  <si>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</si>
  <si>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</si>
  <si>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</si>
  <si>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</si>
  <si>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</si>
  <si>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</si>
  <si>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</si>
  <si>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</si>
  <si>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</si>
  <si>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</si>
  <si>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</si>
  <si>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</si>
  <si>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</si>
  <si>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</si>
  <si>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</si>
  <si>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</si>
  <si>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</si>
  <si>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</si>
  <si>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</si>
  <si>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</si>
  <si>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</si>
  <si>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</si>
  <si>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</si>
  <si>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</si>
  <si>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</si>
  <si>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</si>
  <si>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</si>
  <si>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</si>
  <si>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</si>
  <si>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</si>
  <si>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</si>
  <si>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</si>
  <si>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</si>
  <si>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</si>
  <si>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</si>
  <si>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</si>
  <si>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</si>
  <si>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</si>
  <si>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</si>
  <si>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</si>
  <si>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</si>
  <si>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</si>
  <si>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</si>
  <si>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</si>
  <si>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</si>
  <si>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</si>
  <si>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</si>
  <si>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</si>
  <si>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</si>
  <si>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</si>
  <si>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</si>
  <si>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</si>
  <si>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</si>
  <si>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</si>
  <si>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</si>
  <si>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</si>
  <si>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</si>
  <si>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</si>
  <si>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</si>
  <si>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</si>
  <si>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</si>
  <si>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</si>
  <si>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</si>
  <si>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</si>
  <si>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</si>
  <si>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</si>
  <si>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</si>
  <si>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</si>
  <si>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</si>
  <si>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</si>
  <si>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</si>
  <si>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</si>
  <si>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</si>
  <si>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</si>
  <si>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</si>
  <si>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</si>
  <si>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</si>
  <si>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</si>
  <si>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</si>
  <si>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</si>
  <si>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</si>
  <si>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</si>
  <si>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</si>
  <si>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</si>
  <si>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</si>
  <si>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</si>
  <si>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</si>
  <si>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</si>
  <si>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</si>
  <si>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</si>
  <si>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</si>
  <si>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</si>
  <si>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</si>
  <si>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</si>
  <si>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</si>
  <si>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</si>
  <si>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</si>
  <si>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</si>
  <si>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</si>
  <si>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</si>
  <si>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</si>
  <si>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</si>
  <si>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</si>
  <si>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</si>
  <si>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</si>
  <si>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</si>
  <si>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</si>
  <si>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</si>
  <si>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</si>
  <si>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</si>
  <si>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</si>
  <si>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</si>
  <si>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</si>
  <si>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</si>
  <si>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</si>
  <si>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</si>
  <si>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</si>
  <si>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</si>
  <si>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</si>
  <si>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</si>
  <si>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</si>
  <si>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</si>
  <si>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</si>
  <si>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</si>
  <si>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</si>
  <si>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</si>
  <si>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</si>
  <si>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</si>
  <si>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</si>
  <si>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</si>
  <si>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</si>
  <si>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</si>
  <si>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</si>
  <si>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</si>
  <si>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</si>
  <si>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</si>
  <si>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</si>
  <si>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</si>
  <si>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</si>
  <si>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</si>
  <si>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</si>
  <si>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</si>
  <si>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</si>
  <si>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</si>
  <si>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</si>
  <si>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</si>
  <si>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</si>
  <si>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</si>
  <si>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</si>
  <si>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</si>
  <si>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</si>
  <si>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</si>
  <si>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</si>
  <si>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</si>
  <si>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</si>
  <si>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</si>
  <si>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</si>
  <si>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</si>
  <si>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</si>
  <si>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</si>
  <si>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</si>
  <si>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</si>
  <si>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</si>
  <si>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</si>
  <si>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</si>
  <si>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</si>
  <si>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</si>
  <si>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</si>
  <si>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</si>
  <si>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</si>
  <si>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</si>
  <si>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</si>
  <si>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</si>
  <si>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</si>
  <si>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</si>
  <si>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</si>
  <si>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</si>
  <si>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</si>
  <si>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</si>
  <si>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</si>
  <si>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</si>
  <si>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</si>
  <si>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</si>
  <si>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</si>
  <si>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</si>
  <si>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</si>
  <si>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</si>
  <si>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</si>
  <si>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</si>
  <si>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</si>
  <si>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</si>
  <si>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</si>
  <si>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</si>
  <si>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</si>
  <si>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</si>
  <si>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</si>
  <si>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</si>
  <si>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</si>
  <si>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</si>
  <si>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</si>
  <si>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</si>
  <si>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</si>
  <si>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</si>
  <si>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</si>
  <si>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</si>
  <si>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</si>
  <si>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</si>
  <si>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</si>
  <si>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</si>
  <si>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</si>
  <si>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</si>
  <si>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</si>
  <si>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</si>
  <si>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</si>
  <si>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</si>
  <si>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</si>
  <si>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</si>
  <si>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</si>
  <si>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</si>
  <si>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</si>
  <si>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</si>
  <si>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</si>
  <si>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</si>
  <si>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</si>
  <si>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</si>
  <si>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</si>
  <si>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</si>
  <si>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</si>
  <si>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</si>
  <si>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</si>
  <si>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</si>
  <si>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</si>
  <si>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</si>
  <si>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</si>
  <si>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</si>
  <si>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</si>
  <si>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</si>
  <si>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</si>
  <si>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</si>
  <si>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</si>
  <si>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</si>
  <si>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</si>
  <si>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</si>
  <si>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</si>
  <si>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</si>
  <si>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</si>
  <si>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</si>
  <si>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</si>
  <si>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</si>
  <si>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</si>
  <si>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</si>
  <si>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</si>
  <si>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</si>
  <si>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</si>
  <si>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</si>
  <si>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</si>
  <si>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</si>
  <si>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</si>
  <si>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</si>
  <si>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</si>
  <si>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</si>
  <si>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</si>
  <si>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</si>
  <si>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</si>
  <si>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</si>
  <si>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</si>
  <si>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</si>
  <si>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</si>
  <si>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</si>
  <si>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</si>
  <si>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</si>
  <si>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</si>
  <si>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</si>
  <si>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</si>
  <si>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</si>
  <si>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</si>
  <si>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</si>
  <si>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</si>
  <si>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</si>
  <si>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</si>
  <si>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</si>
  <si>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</si>
  <si>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</si>
  <si>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</si>
  <si>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</si>
  <si>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</si>
  <si>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</si>
  <si>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</si>
  <si>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</si>
  <si>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</si>
  <si>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</si>
  <si>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</si>
  <si>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</si>
  <si>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</si>
  <si>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</si>
  <si>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</si>
  <si>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</si>
  <si>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</si>
  <si>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</si>
  <si>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</si>
  <si>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</si>
  <si>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</si>
  <si>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</si>
  <si>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</si>
  <si>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</si>
  <si>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</si>
  <si>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</si>
  <si>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</si>
  <si>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</si>
  <si>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</si>
  <si>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</si>
  <si>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</si>
  <si>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</si>
  <si>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</si>
  <si>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</si>
  <si>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</si>
  <si>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</si>
  <si>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</si>
  <si>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</si>
  <si>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</si>
  <si>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</si>
  <si>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</si>
  <si>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</si>
  <si>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</si>
  <si>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</si>
  <si>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</si>
  <si>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</si>
  <si>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</si>
  <si>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</si>
  <si>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</si>
  <si>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</si>
  <si>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</si>
  <si>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</si>
  <si>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</si>
  <si>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</si>
  <si>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</si>
  <si>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</si>
  <si>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</si>
  <si>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</si>
  <si>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</si>
  <si>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</si>
  <si>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</si>
  <si>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</si>
  <si>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</si>
  <si>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</si>
  <si>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</si>
  <si>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</si>
  <si>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</si>
  <si>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</si>
  <si>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</si>
  <si>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</si>
  <si>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</si>
  <si>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</si>
  <si>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</si>
  <si>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</si>
  <si>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</si>
  <si>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</si>
  <si>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</si>
  <si>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</si>
  <si>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</si>
  <si>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</si>
  <si>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</si>
  <si>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</si>
  <si>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</si>
  <si>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</si>
  <si>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</si>
  <si>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</si>
  <si>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</si>
  <si>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</si>
  <si>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</si>
  <si>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</si>
  <si>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</si>
  <si>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</si>
  <si>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</si>
  <si>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</si>
  <si>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</si>
  <si>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</si>
  <si>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</si>
  <si>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</si>
  <si>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</si>
  <si>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</si>
  <si>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</si>
  <si>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</si>
  <si>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</si>
  <si>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</si>
  <si>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</si>
  <si>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</si>
  <si>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</si>
  <si>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</si>
  <si>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</si>
  <si>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</si>
  <si>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</si>
  <si>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</si>
  <si>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</si>
  <si>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</si>
  <si>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</si>
  <si>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</si>
  <si>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</si>
  <si>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</si>
  <si>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</si>
  <si>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</si>
  <si>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</si>
  <si>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</si>
  <si>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</si>
  <si>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</si>
  <si>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</si>
  <si>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</si>
  <si>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</si>
  <si>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</si>
  <si>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</si>
  <si>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</si>
  <si>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</si>
  <si>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</si>
  <si>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</si>
  <si>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</si>
  <si>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</si>
  <si>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</si>
  <si>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</si>
  <si>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</si>
  <si>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</si>
  <si>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</si>
  <si>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</si>
  <si>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</si>
  <si>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</si>
  <si>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</si>
  <si>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</si>
  <si>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</si>
  <si>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</si>
  <si>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</si>
  <si>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</si>
  <si>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</si>
  <si>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</si>
  <si>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</si>
  <si>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</si>
  <si>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</si>
  <si>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</si>
  <si>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</si>
  <si>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</si>
  <si>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</si>
  <si>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</si>
  <si>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</si>
  <si>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</si>
  <si>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</si>
  <si>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</si>
  <si>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</si>
  <si>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</si>
  <si>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</si>
  <si>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</si>
  <si>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</si>
  <si>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</si>
  <si>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</si>
  <si>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</si>
  <si>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</si>
  <si>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</si>
  <si>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</si>
  <si>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</si>
  <si>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</si>
  <si>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</si>
  <si>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</si>
  <si>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</si>
  <si>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</si>
  <si>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</si>
  <si>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</si>
  <si>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</si>
  <si>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</si>
  <si>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</si>
  <si>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</si>
  <si>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</si>
  <si>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</si>
  <si>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</si>
  <si>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</si>
  <si>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</si>
  <si>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</si>
  <si>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</si>
  <si>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</si>
  <si>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</si>
  <si>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</si>
  <si>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</si>
  <si>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</si>
  <si>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</si>
  <si>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</si>
  <si>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</si>
  <si>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</si>
  <si>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</si>
  <si>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</si>
  <si>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</si>
  <si>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</si>
  <si>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</si>
  <si>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</si>
  <si>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</si>
  <si>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</si>
  <si>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</si>
  <si>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</si>
  <si>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</si>
  <si>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</si>
  <si>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</si>
  <si>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</si>
  <si>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</si>
  <si>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</si>
  <si>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</si>
  <si>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</si>
  <si>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</si>
  <si>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</si>
  <si>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</si>
  <si>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</si>
  <si>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</si>
  <si>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</si>
  <si>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</si>
  <si>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</si>
  <si>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</si>
  <si>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</si>
  <si>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</si>
  <si>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</si>
  <si>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</si>
  <si>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</si>
  <si>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</si>
  <si>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</si>
  <si>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</si>
  <si>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</si>
  <si>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</si>
  <si>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</si>
  <si>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</si>
  <si>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</si>
  <si>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</si>
  <si>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</si>
  <si>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</si>
  <si>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</si>
  <si>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</si>
  <si>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</si>
  <si>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</si>
  <si>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</si>
  <si>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</si>
  <si>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</si>
  <si>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</si>
  <si>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</si>
  <si>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</si>
  <si>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</si>
  <si>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</si>
  <si>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</si>
  <si>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</si>
  <si>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</si>
  <si>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</si>
  <si>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</si>
  <si>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</si>
  <si>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</si>
  <si>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</si>
  <si>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</si>
  <si>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</si>
  <si>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</si>
  <si>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</si>
  <si>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</si>
  <si>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</si>
  <si>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</si>
  <si>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</si>
  <si>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</si>
  <si>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</si>
  <si>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</si>
  <si>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</si>
  <si>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</si>
  <si>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</si>
  <si>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</si>
  <si>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</si>
  <si>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</si>
  <si>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</si>
  <si>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</si>
  <si>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</si>
  <si>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</si>
  <si>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</si>
  <si>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</si>
  <si>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</si>
  <si>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</si>
  <si>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</si>
  <si>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</si>
  <si>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</si>
  <si>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</si>
  <si>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</si>
  <si>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</si>
  <si>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</si>
  <si>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</si>
  <si>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</si>
  <si>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</si>
  <si>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</si>
  <si>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</si>
  <si>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</si>
  <si>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</si>
  <si>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</si>
  <si>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</si>
  <si>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</si>
  <si>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</si>
  <si>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</si>
  <si>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</si>
  <si>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</si>
  <si>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</si>
  <si>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</si>
  <si>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</si>
  <si>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</si>
  <si>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</si>
  <si>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</si>
  <si>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</si>
  <si>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</si>
  <si>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</si>
  <si>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</si>
  <si>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</si>
  <si>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</si>
  <si>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</si>
  <si>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</si>
  <si>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</si>
  <si>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</si>
  <si>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</si>
  <si>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</si>
  <si>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</si>
  <si>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</si>
  <si>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</si>
  <si>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</si>
  <si>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</si>
  <si>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</si>
  <si>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</si>
  <si>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</si>
  <si>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</si>
  <si>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</si>
  <si>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</si>
  <si>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</si>
  <si>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</si>
  <si>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</si>
  <si>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</si>
  <si>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</si>
  <si>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</si>
  <si>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</si>
  <si>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</si>
  <si>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</si>
  <si>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</si>
  <si>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</si>
  <si>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</si>
  <si>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</si>
  <si>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</si>
  <si>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</si>
  <si>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</si>
  <si>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</si>
  <si>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</si>
  <si>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</si>
  <si>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</si>
  <si>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</si>
  <si>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</si>
  <si>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</si>
  <si>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</si>
  <si>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</si>
  <si>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</si>
  <si>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</si>
  <si>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</si>
  <si>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</si>
  <si>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</si>
  <si>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</si>
  <si>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</si>
  <si>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</si>
  <si>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</si>
  <si>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</si>
  <si>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</si>
  <si>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</si>
  <si>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</si>
  <si>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</si>
  <si>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</si>
  <si>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</si>
  <si>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</si>
  <si>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</si>
  <si>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</si>
  <si>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</si>
  <si>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</si>
  <si>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</si>
  <si>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</si>
  <si>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</si>
  <si>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</si>
  <si>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</si>
  <si>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</si>
  <si>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</si>
  <si>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</si>
  <si>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</si>
  <si>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</si>
  <si>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</si>
  <si>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</si>
  <si>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</si>
  <si>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</si>
  <si>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</si>
  <si>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</si>
  <si>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</si>
  <si>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</si>
  <si>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</si>
  <si>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</si>
  <si>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</si>
  <si>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</si>
  <si>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</si>
  <si>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</si>
  <si>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</si>
  <si>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</si>
  <si>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</si>
  <si>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</si>
  <si>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</si>
  <si>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</si>
  <si>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</si>
  <si>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</si>
  <si>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</si>
  <si>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</si>
  <si>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</si>
  <si>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</si>
  <si>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</si>
  <si>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</si>
  <si>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</si>
  <si>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</si>
  <si>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</si>
  <si>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</si>
  <si>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</si>
  <si>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</si>
  <si>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</si>
  <si>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</si>
  <si>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</si>
  <si>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</si>
  <si>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</si>
  <si>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</si>
  <si>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</si>
  <si>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</si>
  <si>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</si>
  <si>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</si>
  <si>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</si>
  <si>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</si>
  <si>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</si>
  <si>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</si>
  <si>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</si>
  <si>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</si>
  <si>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</si>
  <si>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</si>
  <si>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</si>
  <si>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</si>
  <si>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</si>
  <si>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</si>
  <si>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</si>
  <si>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</si>
  <si>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</si>
  <si>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</si>
  <si>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</si>
  <si>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</si>
  <si>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</si>
  <si>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</si>
  <si>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</si>
  <si>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</si>
  <si>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</si>
  <si>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</si>
  <si>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</si>
  <si>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</si>
  <si>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</si>
  <si>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</si>
  <si>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</si>
  <si>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</si>
  <si>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</si>
  <si>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</si>
  <si>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</si>
  <si>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</si>
  <si>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</si>
  <si>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</si>
  <si>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</si>
  <si>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</si>
  <si>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</si>
  <si>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</si>
  <si>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</si>
  <si>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</si>
  <si>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</si>
  <si>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</si>
  <si>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</si>
  <si>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</si>
  <si>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</si>
  <si>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</si>
  <si>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</si>
  <si>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</si>
  <si>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</si>
  <si>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</si>
  <si>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</si>
  <si>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</si>
  <si>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</si>
  <si>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</si>
  <si>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</si>
  <si>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</si>
  <si>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</si>
  <si>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</si>
  <si>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</si>
  <si>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</si>
  <si>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</si>
  <si>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</si>
  <si>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</si>
  <si>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</si>
  <si>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</si>
  <si>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</si>
  <si>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</si>
  <si>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</si>
  <si>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</si>
  <si>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</si>
  <si>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</si>
  <si>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</si>
  <si>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</si>
  <si>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</si>
  <si>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</si>
  <si>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</si>
  <si>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</si>
  <si>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</si>
  <si>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</si>
  <si>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</si>
  <si>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</si>
  <si>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</si>
  <si>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</si>
  <si>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</si>
  <si>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</si>
  <si>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</si>
  <si>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</si>
  <si>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</si>
  <si>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</si>
  <si>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</si>
  <si>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</si>
  <si>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</si>
  <si>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</si>
  <si>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</si>
  <si>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</si>
  <si>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</si>
  <si>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</si>
  <si>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</si>
  <si>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</si>
  <si>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</si>
  <si>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</si>
  <si>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</si>
  <si>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</si>
  <si>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</si>
  <si>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</si>
  <si>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</si>
  <si>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</si>
  <si>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</si>
  <si>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</si>
  <si>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</si>
  <si>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</si>
  <si>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</si>
  <si>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</si>
  <si>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</si>
  <si>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</si>
  <si>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</si>
  <si>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</si>
  <si>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</si>
  <si>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</si>
  <si>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</si>
  <si>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</si>
  <si>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</si>
  <si>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</si>
  <si>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</si>
  <si>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</si>
  <si>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</si>
  <si>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</si>
  <si>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</si>
  <si>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</si>
  <si>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</si>
  <si>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</si>
  <si>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</si>
  <si>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</si>
  <si>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</si>
  <si>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</si>
  <si>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</si>
  <si>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</si>
  <si>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</si>
  <si>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</si>
  <si>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</si>
  <si>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</si>
  <si>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</si>
  <si>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</si>
  <si>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</si>
  <si>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</si>
  <si>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</si>
  <si>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</si>
  <si>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</si>
  <si>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</si>
  <si>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</si>
  <si>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</si>
  <si>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</si>
  <si>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</si>
  <si>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</si>
  <si>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</si>
  <si>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</si>
  <si>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</si>
  <si>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</si>
  <si>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</si>
  <si>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</si>
  <si>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</si>
  <si>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</si>
  <si>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</si>
  <si>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</si>
  <si>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</si>
  <si>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</si>
  <si>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</si>
  <si>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</si>
  <si>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</si>
  <si>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</si>
  <si>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</si>
  <si>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</si>
  <si>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</si>
  <si>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</si>
  <si>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</si>
  <si>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</si>
  <si>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</si>
  <si>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</si>
  <si>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</si>
  <si>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</si>
  <si>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</si>
  <si>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</si>
  <si>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</si>
  <si>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</si>
  <si>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</si>
  <si>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</si>
  <si>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</si>
  <si>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</si>
  <si>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</si>
  <si>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</si>
  <si>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</si>
  <si>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</si>
  <si>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</si>
  <si>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</si>
  <si>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</si>
  <si>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</si>
  <si>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</si>
  <si>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</si>
  <si>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</si>
  <si>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</si>
  <si>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</si>
  <si>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</si>
  <si>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</si>
  <si>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</si>
  <si>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</si>
  <si>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</si>
  <si>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</si>
  <si>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</si>
  <si>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</si>
  <si>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</si>
  <si>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</si>
  <si>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</si>
  <si>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</si>
  <si>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</si>
  <si>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</si>
  <si>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</si>
  <si>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</si>
  <si>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</si>
  <si>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</si>
  <si>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</si>
  <si>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</si>
  <si>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</si>
  <si>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</si>
  <si>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</si>
  <si>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</si>
  <si>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</si>
  <si>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</si>
  <si>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</si>
  <si>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</si>
  <si>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</si>
  <si>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</si>
  <si>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</si>
  <si>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</si>
  <si>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</si>
  <si>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</si>
  <si>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</si>
  <si>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</si>
  <si>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</si>
  <si>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</si>
  <si>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</si>
  <si>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</si>
  <si>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</si>
  <si>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</si>
  <si>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</si>
  <si>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</si>
  <si>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</si>
  <si>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</si>
  <si>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</si>
  <si>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</si>
  <si>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</si>
  <si>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</si>
  <si>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</si>
  <si>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</si>
  <si>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</si>
  <si>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</si>
  <si>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</si>
  <si>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</si>
  <si>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</si>
  <si>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</si>
  <si>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</si>
  <si>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</si>
  <si>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</si>
  <si>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</si>
  <si>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</si>
  <si>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</si>
  <si>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</si>
  <si>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</si>
  <si>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</si>
  <si>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</si>
  <si>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</si>
  <si>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</si>
  <si>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</si>
  <si>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</si>
  <si>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</si>
  <si>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</si>
  <si>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</si>
  <si>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</si>
  <si>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</si>
  <si>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</si>
  <si>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</si>
  <si>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</si>
  <si>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</si>
  <si>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</si>
  <si>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</si>
  <si>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</si>
  <si>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</si>
  <si>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</si>
  <si>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</si>
  <si>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</si>
  <si>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</si>
  <si>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</si>
  <si>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</si>
  <si>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</si>
  <si>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</si>
  <si>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</si>
  <si>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</si>
  <si>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</si>
  <si>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</si>
  <si>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</si>
  <si>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</si>
  <si>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</si>
  <si>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</si>
  <si>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</si>
  <si>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</si>
  <si>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</si>
  <si>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</si>
  <si>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</si>
  <si>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</si>
  <si>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</si>
  <si>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</si>
  <si>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</si>
  <si>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</si>
  <si>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</si>
  <si>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</si>
  <si>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</si>
  <si>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</si>
  <si>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</si>
  <si>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</si>
  <si>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</si>
  <si>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</si>
  <si>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</si>
  <si>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</si>
  <si>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</si>
  <si>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</si>
  <si>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</si>
  <si>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</si>
  <si>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</si>
  <si>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</si>
  <si>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</si>
  <si>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</si>
  <si>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</si>
  <si>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</si>
  <si>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</si>
  <si>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</si>
  <si>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</si>
  <si>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</si>
  <si>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</si>
  <si>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</si>
  <si>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</si>
  <si>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</si>
  <si>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</si>
  <si>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</si>
  <si>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</si>
  <si>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</si>
  <si>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</si>
  <si>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</si>
  <si>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</si>
  <si>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</si>
  <si>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</si>
  <si>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</si>
  <si>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</si>
  <si>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</si>
  <si>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</si>
  <si>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</si>
  <si>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</si>
  <si>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</si>
  <si>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</si>
  <si>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</si>
  <si>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</si>
  <si>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</si>
  <si>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</si>
  <si>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</si>
  <si>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</si>
  <si>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</si>
  <si>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</si>
  <si>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</si>
  <si>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</si>
  <si>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</si>
  <si>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</si>
  <si>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</si>
  <si>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</si>
  <si>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</si>
  <si>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</si>
  <si>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</si>
  <si>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</si>
  <si>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</si>
  <si>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</si>
  <si>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</si>
  <si>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</si>
  <si>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</si>
  <si>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</si>
  <si>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</si>
  <si>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</si>
  <si>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</si>
  <si>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</si>
  <si>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</si>
  <si>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</si>
  <si>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</si>
  <si>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</si>
  <si>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</si>
  <si>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</si>
  <si>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</si>
  <si>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</si>
  <si>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</si>
  <si>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</si>
  <si>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</si>
  <si>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</si>
  <si>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</si>
  <si>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</si>
  <si>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</si>
  <si>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</si>
  <si>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</si>
  <si>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</si>
  <si>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</si>
  <si>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</si>
  <si>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</si>
  <si>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</si>
  <si>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</si>
  <si>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</si>
  <si>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</si>
  <si>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</si>
  <si>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</si>
  <si>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</si>
  <si>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</si>
  <si>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</si>
  <si>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</si>
  <si>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</si>
  <si>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</si>
  <si>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</si>
  <si>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</si>
  <si>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</si>
  <si>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</si>
  <si>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</si>
  <si>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</si>
  <si>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</si>
  <si>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</si>
  <si>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</si>
  <si>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</si>
  <si>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</si>
  <si>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</si>
  <si>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</si>
  <si>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</si>
  <si>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</si>
  <si>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</si>
  <si>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</si>
  <si>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</si>
  <si>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</si>
  <si>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</si>
  <si>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</si>
  <si>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</si>
  <si>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</si>
  <si>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</si>
  <si>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</si>
  <si>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</si>
  <si>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</si>
  <si>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</si>
  <si>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</si>
  <si>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</si>
  <si>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</si>
  <si>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</si>
  <si>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</si>
  <si>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</si>
  <si>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</si>
  <si>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</si>
  <si>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</si>
  <si>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</si>
  <si>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</si>
  <si>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</si>
  <si>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</si>
  <si>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</si>
  <si>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</si>
  <si>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</si>
  <si>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</si>
  <si>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</si>
  <si>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</si>
  <si>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</si>
  <si>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</si>
  <si>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</si>
  <si>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</si>
  <si>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</si>
  <si>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</si>
  <si>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</si>
  <si>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>TAP</t>
  </si>
  <si>
    <t>ZEC-TAP</t>
  </si>
  <si>
    <t>ZECTAP</t>
  </si>
  <si>
    <t>Carlos vilela</t>
  </si>
  <si>
    <t>Deslocamento de ZEC-TAP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</si>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</sst>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V1" activePane="topRight" state="frozen"/>
      <selection pane="topRight" activeCell="C5" sqref="C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0.50555555555555554</v>
      </c>
      <c r="AS87" s="108">
        <v>0.56805555555555554</v>
      </c>
      <c r="AT87" s="135">
        <v>0.60416666666666663</v>
      </c>
      <c r="AU87" s="135">
        <v>0.66666666666666663</v>
      </c>
      <c r="AV87" s="13"/>
      <c r="AW87" s="13"/>
      <c r="AX87" s="178">
        <f t="shared" si="6"/>
        <v>0.125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/>
      <c r="BM87" s="130"/>
      <c r="BN87" s="130"/>
      <c r="BO87" s="16" t="s">
        <v>1191</v>
      </c>
      <c r="BP87" s="11" t="str">
        <f t="shared" si="4"/>
        <v>Produção e Intervalo</v>
      </c>
      <c r="BQ87" s="18">
        <f>IF(OR(B87="",E87=""),"*",AX87/O87)</f>
        <v>0.75</v>
      </c>
      <c r="BR87" s="18">
        <f>IF(OR(B87="",E87=""),"*",AZ87/P87)</f>
        <v>0</v>
      </c>
      <c r="BS87" s="7" t="str">
        <f t="shared" si="5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561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/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1201</v>
      </c>
      <c r="I97" s="127">
        <v>73</v>
      </c>
      <c r="J97" s="127">
        <v>262</v>
      </c>
      <c r="K97" s="105">
        <v>433</v>
      </c>
      <c r="L97" s="127" t="s">
        <v>1202</v>
      </c>
      <c r="M97" s="127" t="s">
        <v>1203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1204</v>
      </c>
      <c r="V97" s="105" t="s">
        <v>1205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/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105">
        <f>IF(BS_CONTROLE[[#This Row],[SUB]]=0, "-", BS_CONTROLE[[#This Row],[SUB]])</f>
        <v>73</v>
      </c>
      <c r="AO102" s="105">
        <f>BS_CONTROLE[[#This Row],[KM - Inicio]]</f>
        <v>40</v>
      </c>
      <c r="AP102" s="105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1207</v>
      </c>
      <c r="M108" s="127" t="s">
        <v>1208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1209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1210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1211</v>
      </c>
      <c r="M122" s="127" t="s">
        <v>1212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1213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4" operator="equal">
      <formula>"NÃO"</formula>
    </cfRule>
    <cfRule type="cellIs" dxfId="187" priority="11885" operator="equal">
      <formula>"SIM"</formula>
    </cfRule>
  </conditionalFormatting>
  <conditionalFormatting sqref="AY6:AY1032">
    <cfRule type="expression" dxfId="186" priority="54340">
      <formula>#REF!=1</formula>
    </cfRule>
  </conditionalFormatting>
  <conditionalFormatting sqref="T6:T1032 BD6:BD1032 AX6:AX1032">
    <cfRule type="cellIs" dxfId="185" priority="54324" operator="equal">
      <formula>"ERRO"</formula>
    </cfRule>
  </conditionalFormatting>
  <conditionalFormatting sqref="BP6:BP1032">
    <cfRule type="cellIs" dxfId="184" priority="54319" operator="equal">
      <formula>"Produção e Intervalo"</formula>
    </cfRule>
    <cfRule type="cellIs" dxfId="183" priority="54320" operator="equal">
      <formula>"Aderente"</formula>
    </cfRule>
    <cfRule type="cellIs" dxfId="182" priority="54321" operator="equal">
      <formula>"Intervalo"</formula>
    </cfRule>
    <cfRule type="cellIs" dxfId="181" priority="54322" operator="equal">
      <formula>"Produção"</formula>
    </cfRule>
    <cfRule type="cellIs" dxfId="180" priority="54323" operator="equal">
      <formula>"ERRO"</formula>
    </cfRule>
  </conditionalFormatting>
  <conditionalFormatting sqref="BQ6:BR1032">
    <cfRule type="cellIs" dxfId="179" priority="54301" operator="equal">
      <formula>"*"</formula>
    </cfRule>
    <cfRule type="cellIs" dxfId="178" priority="54302" operator="greaterThanOrEqual">
      <formula>1</formula>
    </cfRule>
    <cfRule type="cellIs" dxfId="177" priority="54303" operator="lessThan">
      <formula>1</formula>
    </cfRule>
  </conditionalFormatting>
  <conditionalFormatting sqref="BJ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1" operator="equal">
      <formula>"OPORTUNIDADE"</formula>
    </cfRule>
  </conditionalFormatting>
  <conditionalFormatting sqref="X28:Y29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J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7" operator="equal">
      <formula>"OPORTUNIDADE"</formula>
    </cfRule>
  </conditionalFormatting>
  <conditionalFormatting sqref="Y39">
    <cfRule type="cellIs" dxfId="172" priority="175" operator="equal">
      <formula>"NÃO"</formula>
    </cfRule>
    <cfRule type="cellIs" dxfId="171" priority="176" operator="equal">
      <formula>"SIM"</formula>
    </cfRule>
  </conditionalFormatting>
  <conditionalFormatting sqref="X42:X43">
    <cfRule type="cellIs" dxfId="170" priority="174" operator="equal">
      <formula>"OPORTUNIDADE"</formula>
    </cfRule>
  </conditionalFormatting>
  <conditionalFormatting sqref="X42:X43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BJ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5" operator="equal">
      <formula>"OPORTUNIDADE"</formula>
    </cfRule>
  </conditionalFormatting>
  <conditionalFormatting sqref="X46:Y46 Y47:Y48 X47:X50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BJ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7" operator="equal">
      <formula>"OPORTUNIDADE"</formula>
    </cfRule>
  </conditionalFormatting>
  <conditionalFormatting sqref="Y5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J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4" operator="equal">
      <formula>"OPORTUNIDADE"</formula>
    </cfRule>
  </conditionalFormatting>
  <conditionalFormatting sqref="X52:X6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J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8" operator="equal">
      <formula>"OPORTUNIDADE"</formula>
    </cfRule>
  </conditionalFormatting>
  <conditionalFormatting sqref="Y7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X75">
    <cfRule type="cellIs" dxfId="155" priority="62" operator="equal">
      <formula>"OPORTUNIDADE"</formula>
    </cfRule>
  </conditionalFormatting>
  <conditionalFormatting sqref="X7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J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5" operator="equal">
      <formula>"OPORTUNIDADE"</formula>
    </cfRule>
  </conditionalFormatting>
  <conditionalFormatting sqref="X76:X77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BO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1">
      <iconSet showValue="0">
        <cfvo type="percent" val="0"/>
        <cfvo type="num" val="1"/>
        <cfvo type="num" val="1" gte="0"/>
      </iconSet>
    </cfRule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1215</v>
      </c>
      <c r="C4" s="161" t="s">
        <v>1216</v>
      </c>
      <c r="D4" s="161" t="s">
        <v>1217</v>
      </c>
      <c r="E4" s="161" t="s">
        <v>1218</v>
      </c>
      <c r="F4" s="161" t="s">
        <v>4</v>
      </c>
      <c r="G4" s="161" t="s">
        <v>1219</v>
      </c>
    </row>
    <row r="5" spans="2:7">
      <c r="B5" s="162" t="s">
        <v>1220</v>
      </c>
      <c r="C5" s="162">
        <v>257068</v>
      </c>
      <c r="D5" s="162" t="s">
        <v>1221</v>
      </c>
      <c r="E5" s="162" t="s">
        <v>1222</v>
      </c>
      <c r="F5" s="162" t="s">
        <v>1222</v>
      </c>
      <c r="G5" s="163">
        <v>46296</v>
      </c>
    </row>
    <row r="6" spans="2:7">
      <c r="B6" s="162" t="s">
        <v>1223</v>
      </c>
      <c r="C6" s="162" t="s">
        <v>624</v>
      </c>
      <c r="D6" s="162" t="s">
        <v>624</v>
      </c>
      <c r="E6" s="162" t="s">
        <v>624</v>
      </c>
      <c r="F6" s="162" t="s">
        <v>1224</v>
      </c>
      <c r="G6" s="163" t="s">
        <v>624</v>
      </c>
    </row>
    <row r="7" spans="2:7">
      <c r="B7" s="162" t="s">
        <v>1225</v>
      </c>
      <c r="C7" s="162">
        <v>257472</v>
      </c>
      <c r="D7" s="162" t="s">
        <v>1226</v>
      </c>
      <c r="E7" s="162" t="s">
        <v>1227</v>
      </c>
      <c r="F7" s="162" t="s">
        <v>1227</v>
      </c>
      <c r="G7" s="163">
        <v>45992</v>
      </c>
    </row>
    <row r="8" spans="2:7">
      <c r="B8" s="162" t="s">
        <v>1228</v>
      </c>
      <c r="C8" s="162">
        <v>260307</v>
      </c>
      <c r="D8" s="162" t="s">
        <v>1229</v>
      </c>
      <c r="E8" s="162" t="s">
        <v>1230</v>
      </c>
      <c r="F8" s="162" t="s">
        <v>1227</v>
      </c>
      <c r="G8" s="163">
        <v>46082</v>
      </c>
    </row>
    <row r="9" spans="2:7">
      <c r="B9" s="162" t="s">
        <v>1231</v>
      </c>
      <c r="C9" s="162">
        <v>333033</v>
      </c>
      <c r="D9" s="162" t="s">
        <v>1232</v>
      </c>
      <c r="E9" s="162" t="s">
        <v>1224</v>
      </c>
      <c r="F9" s="162" t="s">
        <v>1233</v>
      </c>
      <c r="G9" s="162" t="s">
        <v>624</v>
      </c>
    </row>
    <row r="10" spans="2:7">
      <c r="B10" s="162" t="s">
        <v>1234</v>
      </c>
      <c r="C10" s="162"/>
      <c r="D10" s="162"/>
      <c r="E10" s="162" t="s">
        <v>1224</v>
      </c>
      <c r="F10" s="162" t="s">
        <v>1233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1236</v>
      </c>
      <c r="E3" s="200" t="s">
        <v>1237</v>
      </c>
      <c r="F3" s="200" t="s">
        <v>1238</v>
      </c>
      <c r="G3" s="200" t="s">
        <v>1239</v>
      </c>
      <c r="H3" s="200" t="s">
        <v>1240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1244</v>
      </c>
      <c r="V1" s="249"/>
      <c r="W1" s="249"/>
    </row>
    <row r="2" spans="1:23" ht="15" customHeight="1">
      <c r="A2" s="87" t="s">
        <v>1245</v>
      </c>
      <c r="B2" s="87" t="s">
        <v>1246</v>
      </c>
      <c r="C2" s="87" t="s">
        <v>442</v>
      </c>
      <c r="D2" s="88" t="s">
        <v>1009</v>
      </c>
      <c r="E2" s="88" t="s">
        <v>4</v>
      </c>
      <c r="F2" s="88" t="s">
        <v>1247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1248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ZDZ-ZMA</v>
      </c>
      <c r="L99" s="138" t="str">
        <f>IF(SP_NORTE!M102="","*",SP_NORTE!M102)</f>
        <v>K36ZMA</v>
      </c>
      <c r="M99" s="139">
        <f>IF(SP_NORTE!I102="","*",SP_NORTE!I102)</f>
        <v>73</v>
      </c>
      <c r="N99" s="144">
        <f>IF(SP_NORTE!J102="","*",SP_NORTE!J102)</f>
        <v>40</v>
      </c>
      <c r="O99" s="144">
        <f>IF(SP_NORTE!K102="","*",SP_NORTE!K102)</f>
        <v>39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65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1249</v>
      </c>
      <c r="D5" s="251"/>
      <c r="E5" s="251"/>
      <c r="F5" s="251"/>
      <c r="G5" s="251"/>
      <c r="H5" s="251"/>
      <c r="I5" s="251"/>
      <c r="J5" s="252"/>
      <c r="K5" s="253" t="s">
        <v>1250</v>
      </c>
      <c r="L5" s="254"/>
      <c r="M5" s="254"/>
      <c r="N5" s="254"/>
      <c r="O5" s="255" t="s">
        <v>1251</v>
      </c>
      <c r="P5" s="256"/>
    </row>
    <row r="6" spans="1:16" s="74" customFormat="1" ht="15" customHeight="1">
      <c r="A6" s="66" t="s">
        <v>1247</v>
      </c>
      <c r="B6" s="75" t="s">
        <v>1246</v>
      </c>
      <c r="C6" s="76" t="s">
        <v>1009</v>
      </c>
      <c r="D6" s="77" t="s">
        <v>1010</v>
      </c>
      <c r="E6" s="76" t="s">
        <v>1252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1253</v>
      </c>
      <c r="M6" s="80" t="s">
        <v>642</v>
      </c>
      <c r="N6" s="81" t="s">
        <v>1004</v>
      </c>
      <c r="O6" s="158" t="s">
        <v>1047</v>
      </c>
      <c r="P6" s="132" t="s">
        <v>1254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1255</v>
      </c>
      <c r="C2" s="121" t="s">
        <v>995</v>
      </c>
      <c r="D2" s="76" t="s">
        <v>997</v>
      </c>
      <c r="E2" s="76" t="s">
        <v>1256</v>
      </c>
      <c r="F2" s="99" t="s">
        <v>1257</v>
      </c>
      <c r="G2" s="76" t="s">
        <v>1258</v>
      </c>
      <c r="H2" s="76" t="s">
        <v>1259</v>
      </c>
      <c r="I2" s="76" t="s">
        <v>1260</v>
      </c>
      <c r="J2" s="76" t="s">
        <v>1261</v>
      </c>
      <c r="K2" s="78" t="s">
        <v>1262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2026-02-06T21:36:51Z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