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79" documentId="120_S{118792C3-22EF-5104-A093-F22BFE3913F3}" xr6:coauthVersionLast="47" xr6:coauthVersionMax="47" xr10:uidLastSave="{5B8EA87E-64A9-4FB8-B3C3-D2B10AB7511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0" i="1" l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 s="1"/>
  <c r="R24" i="1"/>
  <c r="S24" i="1" a="1"/>
  <c r="S24" i="1" s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O24" i="1"/>
  <c r="BE24" i="1" s="1" a="1"/>
  <c r="BE24" i="1" s="1"/>
  <c r="AP24" i="1"/>
  <c r="M25" i="10" s="1"/>
  <c r="AQ24" i="1"/>
  <c r="BB24" i="1"/>
  <c r="BR24" i="1"/>
  <c r="BS24" i="1"/>
  <c r="BT24" i="1"/>
  <c r="A25" i="1"/>
  <c r="C25" i="1"/>
  <c r="G25" i="1"/>
  <c r="M25" i="1" a="1"/>
  <c r="M25" i="1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 s="1"/>
  <c r="AI25" i="1"/>
  <c r="AJ25" i="1"/>
  <c r="AK25" i="1"/>
  <c r="K26" i="10" s="1"/>
  <c r="AL25" i="1"/>
  <c r="AO25" i="1"/>
  <c r="AP25" i="1"/>
  <c r="M26" i="10" s="1"/>
  <c r="AQ25" i="1"/>
  <c r="BB25" i="1"/>
  <c r="BE25" i="1" a="1"/>
  <c r="BE25" i="1" s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 s="1"/>
  <c r="E23" i="15" s="1"/>
  <c r="U26" i="1" a="1"/>
  <c r="U26" i="1"/>
  <c r="AI26" i="1"/>
  <c r="AJ26" i="1"/>
  <c r="AK26" i="1"/>
  <c r="K27" i="10" s="1"/>
  <c r="AL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/>
  <c r="E24" i="15" s="1"/>
  <c r="U27" i="1" a="1"/>
  <c r="U27" i="1" s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 s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 s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22" i="15" l="1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<sst xmlns="http://schemas.openxmlformats.org/spreadsheetml/2006/main" count="7087" uniqueCount="1526">
  <si>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</si>
  <si>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</si>
  <si>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</si>
  <si>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</si>
  <si>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</si>
  <si>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</si>
  <si>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</si>
  <si>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</si>
  <si>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</si>
  <si>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</si>
  <si>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</si>
  <si>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</si>
  <si>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</si>
  <si>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</si>
  <si>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</si>
  <si>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</si>
  <si>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</si>
  <si>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</si>
  <si>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</si>
  <si>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</si>
  <si>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</si>
  <si>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</si>
  <si>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</si>
  <si>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</si>
  <si>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</si>
  <si>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</si>
  <si>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</si>
  <si>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</si>
  <si>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</si>
  <si>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</si>
  <si>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</si>
  <si>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</si>
  <si>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</si>
  <si>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</si>
  <si>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</si>
  <si>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</si>
  <si>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</si>
  <si>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</si>
  <si>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</si>
  <si>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</si>
  <si>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</si>
  <si>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</si>
  <si>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</si>
  <si>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</si>
  <si>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</si>
  <si>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</si>
  <si>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</si>
  <si>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</si>
  <si>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</si>
  <si>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</si>
  <si>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</si>
  <si>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</si>
  <si>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</si>
  <si>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</si>
  <si>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</si>
  <si>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</si>
  <si>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</si>
  <si>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</si>
  <si>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</si>
  <si>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</si>
  <si>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</si>
  <si>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</si>
  <si>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</si>
  <si>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</si>
  <si>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</si>
  <si>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</si>
  <si>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</si>
  <si>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</si>
  <si>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</si>
  <si>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</si>
  <si>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</si>
  <si>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</si>
  <si>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</si>
  <si>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</si>
  <si>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</si>
  <si>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</si>
  <si>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</si>
  <si>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</si>
  <si>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</si>
  <si>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</si>
  <si>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</si>
  <si>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</si>
  <si>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</si>
  <si>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</si>
  <si>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</si>
  <si>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</si>
  <si>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</si>
  <si>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</si>
  <si>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</si>
  <si>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</si>
  <si>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</si>
  <si>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</si>
  <si>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</si>
  <si>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</si>
  <si>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</si>
  <si>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</si>
  <si>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</si>
  <si>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</si>
  <si>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</si>
  <si>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</si>
  <si>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</si>
  <si>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</si>
  <si>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</si>
  <si>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</si>
  <si>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</si>
  <si>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</si>
  <si>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</si>
  <si>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</si>
  <si>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</si>
  <si>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</si>
  <si>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</si>
  <si>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</si>
  <si>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</si>
  <si>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</si>
  <si>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</si>
  <si>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</si>
  <si>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</si>
  <si>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</si>
  <si>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</si>
  <si>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</si>
  <si>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</si>
  <si>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</si>
  <si>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</si>
  <si>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</si>
  <si>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</si>
  <si>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</si>
  <si>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</si>
  <si>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</si>
  <si>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</si>
  <si>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</si>
  <si>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</si>
  <si>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</si>
  <si>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</si>
  <si>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</si>
  <si>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</si>
  <si>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</si>
  <si>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</si>
  <si>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</si>
  <si>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</si>
  <si>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</si>
  <si>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</si>
  <si>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</si>
  <si>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</si>
  <si>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</si>
  <si>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</si>
  <si>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</si>
  <si>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</si>
  <si>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</si>
  <si>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</si>
  <si>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</si>
  <si>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</si>
  <si>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</si>
  <si>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</si>
  <si>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</si>
  <si>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</si>
  <si>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</si>
  <si>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</si>
  <si>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</si>
  <si>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</si>
  <si>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</si>
  <si>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</si>
  <si>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</si>
  <si>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</si>
  <si>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</si>
  <si>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</si>
  <si>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</si>
  <si>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</si>
  <si>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</si>
  <si>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</si>
  <si>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</si>
  <si>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</si>
  <si>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</si>
  <si>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</si>
  <si>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</si>
  <si>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</si>
  <si>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</si>
  <si>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</si>
  <si>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</si>
  <si>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</si>
  <si>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</si>
  <si>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</si>
  <si>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</si>
  <si>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</si>
  <si>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</si>
  <si>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</si>
  <si>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</si>
  <si>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</si>
  <si>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</si>
  <si>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</si>
  <si>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</si>
  <si>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</si>
  <si>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</si>
  <si>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</si>
  <si>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</si>
  <si>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</si>
  <si>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</si>
  <si>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</si>
  <si>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</si>
  <si>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</si>
  <si>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</si>
  <si>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</si>
  <si>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</si>
  <si>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</si>
  <si>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</si>
  <si>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</si>
  <si>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</si>
  <si>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</si>
  <si>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</si>
  <si>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</si>
  <si>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</si>
  <si>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</si>
  <si>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</si>
  <si>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</si>
  <si>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</si>
  <si>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</si>
  <si>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</si>
  <si>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</si>
  <si>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</si>
  <si>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</si>
  <si>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</si>
  <si>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</si>
  <si>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</si>
  <si>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</si>
  <si>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</si>
  <si>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</si>
  <si>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</si>
  <si>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</si>
  <si>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</si>
  <si>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</si>
  <si>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</si>
  <si>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</si>
  <si>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</si>
  <si>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</si>
  <si>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</si>
  <si>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</si>
  <si>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</si>
  <si>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</si>
  <si>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</si>
  <si>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</si>
  <si>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</si>
  <si>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</si>
  <si>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</si>
  <si>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</si>
  <si>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</si>
  <si>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</si>
  <si>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</si>
  <si>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</si>
  <si>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</si>
  <si>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</si>
  <si>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</si>
  <si>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</si>
  <si>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</si>
  <si>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</si>
  <si>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</si>
  <si>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</si>
  <si>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</si>
  <si>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</si>
  <si>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</si>
  <si>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</si>
  <si>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</si>
  <si>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</si>
  <si>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</si>
  <si>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</si>
  <si>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</si>
  <si>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</si>
  <si>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</si>
  <si>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</si>
  <si>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</si>
  <si>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</si>
  <si>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</si>
  <si>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</si>
  <si>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</si>
  <si>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</si>
  <si>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</si>
  <si>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</si>
  <si>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</si>
  <si>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</si>
  <si>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</si>
  <si>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</si>
  <si>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</si>
  <si>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</si>
  <si>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</si>
  <si>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</si>
  <si>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</si>
  <si>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</si>
  <si>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</si>
  <si>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</si>
  <si>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</si>
  <si>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</si>
  <si>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</si>
  <si>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</si>
  <si>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</si>
  <si>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</si>
  <si>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</si>
  <si>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</si>
  <si>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</si>
  <si>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</si>
  <si>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</si>
  <si>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</si>
  <si>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</si>
  <si>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</si>
  <si>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</si>
  <si>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</si>
  <si>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</si>
  <si>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</si>
  <si>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</si>
  <si>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</si>
  <si>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</si>
  <si>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</si>
  <si>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</si>
  <si>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</si>
  <si>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</si>
  <si>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</si>
  <si>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</si>
  <si>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</si>
  <si>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</si>
  <si>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</si>
  <si>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</si>
  <si>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</si>
  <si>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</si>
  <si>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</si>
  <si>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</si>
  <si>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</si>
  <si>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</si>
  <si>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</si>
  <si>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</si>
  <si>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</si>
  <si>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</si>
  <si>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</si>
  <si>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</si>
  <si>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</si>
  <si>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</si>
  <si>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</si>
  <si>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</si>
  <si>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</si>
  <si>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</si>
  <si>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</si>
  <si>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</si>
  <si>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</si>
  <si>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</si>
  <si>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</si>
  <si>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</si>
  <si>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</si>
  <si>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</si>
  <si>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</si>
  <si>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</si>
  <si>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</si>
  <si>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</si>
  <si>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</si>
  <si>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</si>
  <si>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</si>
  <si>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</si>
  <si>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</si>
  <si>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</si>
  <si>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</si>
  <si>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</si>
  <si>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</si>
  <si>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</si>
  <si>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</si>
  <si>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</si>
  <si>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</si>
  <si>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</si>
  <si>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</si>
  <si>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</si>
  <si>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</si>
  <si>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</si>
  <si>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</si>
  <si>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</si>
  <si>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</si>
  <si>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</si>
  <si>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</si>
  <si>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</si>
  <si>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</si>
  <si>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</si>
  <si>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</si>
  <si>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</si>
  <si>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</si>
  <si>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</si>
  <si>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</si>
  <si>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</si>
  <si>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</si>
  <si>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</si>
  <si>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</si>
  <si>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</si>
  <si>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</si>
  <si>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</si>
  <si>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</si>
  <si>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</si>
  <si>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</si>
  <si>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</si>
  <si>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</si>
  <si>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</si>
  <si>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</si>
  <si>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</si>
  <si>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</si>
  <si>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</si>
  <si>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</si>
  <si>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</si>
  <si>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</si>
  <si>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</si>
  <si>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</si>
  <si>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</si>
  <si>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</si>
  <si>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</si>
  <si>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</si>
  <si>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</si>
  <si>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</si>
  <si>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</si>
  <si>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</si>
  <si>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</si>
  <si>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</si>
  <si>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</si>
  <si>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</si>
  <si>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</si>
  <si>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</si>
  <si>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</si>
  <si>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</si>
  <si>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</si>
  <si>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</si>
  <si>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</si>
  <si>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</si>
  <si>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</si>
  <si>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</si>
  <si>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</si>
  <si>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</si>
  <si>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</si>
  <si>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</si>
  <si>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</si>
  <si>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</si>
  <si>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</si>
  <si>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</si>
  <si>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</si>
  <si>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</si>
  <si>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</si>
  <si>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</si>
  <si>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</si>
  <si>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</si>
  <si>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</si>
  <si>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</si>
  <si>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</si>
  <si>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</si>
  <si>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</si>
  <si>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</si>
  <si>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</si>
  <si>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</si>
  <si>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</si>
  <si>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</si>
  <si>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</si>
  <si>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</si>
  <si>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</si>
  <si>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</si>
  <si>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</si>
  <si>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</si>
  <si>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</si>
  <si>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</si>
  <si>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</si>
  <si>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</si>
  <si>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</si>
  <si>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</si>
  <si>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</si>
  <si>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</si>
  <si>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</si>
  <si>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</si>
  <si>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</si>
  <si>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</si>
  <si>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</si>
  <si>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</si>
  <si>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</si>
  <si>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</si>
  <si>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</si>
  <si>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</si>
  <si>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</si>
  <si>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</si>
  <si>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</si>
  <si>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</si>
  <si>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</si>
  <si>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</si>
  <si>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</si>
  <si>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</si>
  <si>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</si>
  <si>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</si>
  <si>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</si>
  <si>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</si>
  <si>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</si>
  <si>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</si>
  <si>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</si>
  <si>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</si>
  <si>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</si>
  <si>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</si>
  <si>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</si>
  <si>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</si>
  <si>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</si>
  <si>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</si>
  <si>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</si>
  <si>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</si>
  <si>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</si>
  <si>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</si>
  <si>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</si>
  <si>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</si>
  <si>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</si>
  <si>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</si>
  <si>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</si>
  <si>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</si>
  <si>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</si>
  <si>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</si>
  <si>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</si>
  <si>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</si>
  <si>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</si>
  <si>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</si>
  <si>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</si>
  <si>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</si>
  <si>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</si>
  <si>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</si>
  <si>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</si>
  <si>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</si>
  <si>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</si>
  <si>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</si>
  <si>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</si>
  <si>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</si>
  <si>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</si>
  <si>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</si>
  <si>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</si>
  <si>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</si>
  <si>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</si>
  <si>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</si>
  <si>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</si>
  <si>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</si>
  <si>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</si>
  <si>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</si>
  <si>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</si>
  <si>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</si>
  <si>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</si>
  <si>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</si>
  <si>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</si>
  <si>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</si>
  <si>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</si>
  <si>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</si>
  <si>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</si>
  <si>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</si>
  <si>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</si>
  <si>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</si>
  <si>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</si>
  <si>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</si>
  <si>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</si>
  <si>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</si>
  <si>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</si>
  <si>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</si>
  <si>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</si>
  <si>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</si>
  <si>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</si>
  <si>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</si>
  <si>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</si>
  <si>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</si>
  <si>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</si>
  <si>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</si>
  <si>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</si>
  <si>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</si>
  <si>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</si>
  <si>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</si>
  <si>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</si>
  <si>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</si>
  <si>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</si>
  <si>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</si>
  <si>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</si>
  <si>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</si>
  <si>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</si>
  <si>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</si>
  <si>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</si>
  <si>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</si>
  <si>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</si>
  <si>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</si>
  <si>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</si>
  <si>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</si>
  <si>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</si>
  <si>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</si>
  <si>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</si>
  <si>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</si>
  <si>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</si>
  <si>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</si>
  <si>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</si>
  <si>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</si>
  <si>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</si>
  <si>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</si>
  <si>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</si>
  <si>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</si>
  <si>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</si>
  <si>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</si>
  <si>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</si>
  <si>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</si>
  <si>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</si>
  <si>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</si>
  <si>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</si>
  <si>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</si>
  <si>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</si>
  <si>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</si>
  <si>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</si>
  <si>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</si>
  <si>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</si>
  <si>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</si>
  <si>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</si>
  <si>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</si>
  <si>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</si>
  <si>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</si>
  <si>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</si>
  <si>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</si>
  <si>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</si>
  <si>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</si>
  <si>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</si>
  <si>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</si>
  <si>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</si>
  <si>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</si>
  <si>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</si>
  <si>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</si>
  <si>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</si>
  <si>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</si>
  <si>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</si>
  <si>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</si>
  <si>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</si>
  <si>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</si>
  <si>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</si>
  <si>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</si>
  <si>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</si>
  <si>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</si>
  <si>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</si>
  <si>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</si>
  <si>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</si>
  <si>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</si>
  <si>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</si>
  <si>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</si>
  <si>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</si>
  <si>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</si>
  <si>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</si>
  <si>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</si>
  <si>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</si>
  <si>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</si>
  <si>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</si>
  <si>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</si>
  <si>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</si>
  <si>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</si>
  <si>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</si>
  <si>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</si>
  <si>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</si>
  <si>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</si>
  <si>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</si>
  <si>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</si>
  <si>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</si>
  <si>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</si>
  <si>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</si>
  <si>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</si>
  <si>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</si>
  <si>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</si>
  <si>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</si>
  <si>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</si>
  <si>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</si>
  <si>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</si>
  <si>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</si>
  <si>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</si>
  <si>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</si>
  <si>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</si>
  <si>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</si>
  <si>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</si>
  <si>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</si>
  <si>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</si>
  <si>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</si>
  <si>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</si>
  <si>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</si>
  <si>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</si>
  <si>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</si>
  <si>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</si>
  <si>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</si>
  <si>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</si>
  <si>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</si>
  <si>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</si>
  <si>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</si>
  <si>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</si>
  <si>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</si>
  <si>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</si>
  <si>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</si>
  <si>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</si>
  <si>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</si>
  <si>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</si>
  <si>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</si>
  <si>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</si>
  <si>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</si>
  <si>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</si>
  <si>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</si>
  <si>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</si>
  <si>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</si>
  <si>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</si>
  <si>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</si>
  <si>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</si>
  <si>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</si>
  <si>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</si>
  <si>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</si>
  <si>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</si>
  <si>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</si>
  <si>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</si>
  <si>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</si>
  <si>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</si>
  <si>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</si>
  <si>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</si>
  <si>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</si>
  <si>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</si>
  <si>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</si>
  <si>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</si>
  <si>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</si>
  <si>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</si>
  <si>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</si>
  <si>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</si>
  <si>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</si>
  <si>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</si>
  <si>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</si>
  <si>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</si>
  <si>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</si>
  <si>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</si>
  <si>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</si>
  <si>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</si>
  <si>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</si>
  <si>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</si>
  <si>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</si>
  <si>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</si>
  <si>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</si>
  <si>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</si>
  <si>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</si>
  <si>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</si>
  <si>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</si>
  <si>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</si>
  <si>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</si>
  <si>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</si>
  <si>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</si>
  <si>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</si>
  <si>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</si>
  <si>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</si>
  <si>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</si>
  <si>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</si>
  <si>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</si>
  <si>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</si>
  <si>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</si>
  <si>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</si>
  <si>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</si>
  <si>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</si>
  <si>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</si>
  <si>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</si>
  <si>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</si>
  <si>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</si>
  <si>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</si>
  <si>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</si>
  <si>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</si>
  <si>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</si>
  <si>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</si>
  <si>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</si>
  <si>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</si>
  <si>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</si>
  <si>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</si>
  <si>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</si>
  <si>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</si>
  <si>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</si>
  <si>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</si>
  <si>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</si>
  <si>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</si>
  <si>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</si>
  <si>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</si>
  <si>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</si>
  <si>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</si>
  <si>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</si>
  <si>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</si>
  <si>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</si>
  <si>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</si>
  <si>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</si>
  <si>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</si>
  <si>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</si>
  <si>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</si>
  <si>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</si>
  <si>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</si>
  <si>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</si>
  <si>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</si>
  <si>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</si>
  <si>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</si>
  <si>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</si>
  <si>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</si>
  <si>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</si>
  <si>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</si>
  <si>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</si>
  <si>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</si>
  <si>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</si>
  <si>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</si>
  <si>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</si>
  <si>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</si>
  <si>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</si>
  <si>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</si>
  <si>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</si>
  <si>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</si>
  <si>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</si>
  <si>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</si>
  <si>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</si>
  <si>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</si>
  <si>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</si>
  <si>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</si>
  <si>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</si>
  <si>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</si>
  <si>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</si>
  <si>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</si>
  <si>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</si>
  <si>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</si>
  <si>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</si>
  <si>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</si>
  <si>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</si>
  <si>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</si>
  <si>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</si>
  <si>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</si>
  <si>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</si>
  <si>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</si>
  <si>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</si>
  <si>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</si>
  <si>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</si>
  <si>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</si>
  <si>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</si>
  <si>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</si>
  <si>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</si>
  <si>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</si>
  <si>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</si>
  <si>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</si>
  <si>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</si>
  <si>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</si>
  <si>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</si>
  <si>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</si>
  <si>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</si>
  <si>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</si>
  <si>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</si>
  <si>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</si>
  <si>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</si>
  <si>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</si>
  <si>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</si>
  <si>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</si>
  <si>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</si>
  <si>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</si>
  <si>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</si>
  <si>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</si>
  <si>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</si>
  <si>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</si>
  <si>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</si>
  <si>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</si>
  <si>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</si>
  <si>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</si>
  <si>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</si>
  <si>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</si>
  <si>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</si>
  <si>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</si>
  <si>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</si>
  <si>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</si>
  <si>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</si>
  <si>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</si>
  <si>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</si>
  <si>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</si>
  <si>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</si>
  <si>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</si>
  <si>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</si>
  <si>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</si>
  <si>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</si>
  <si>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</si>
  <si>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</si>
  <si>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</si>
  <si>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</si>
  <si>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</si>
  <si>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</si>
  <si>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</si>
  <si>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</si>
  <si>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</si>
  <si>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</si>
  <si>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</si>
  <si>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</si>
  <si>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</si>
  <si>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</si>
  <si>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</si>
  <si>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</si>
  <si>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</si>
  <si>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</si>
  <si>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</si>
  <si>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</si>
  <si>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</si>
  <si>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</si>
  <si>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</si>
  <si>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</si>
  <si>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</si>
  <si>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</si>
  <si>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</si>
  <si>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</si>
  <si>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</si>
  <si>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</si>
  <si>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</si>
  <si>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</si>
  <si>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</si>
  <si>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</si>
  <si>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</si>
  <si>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</si>
  <si>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</si>
  <si>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</si>
  <si>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</si>
  <si>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</si>
  <si>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</si>
  <si>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</si>
  <si>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</si>
  <si>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</si>
  <si>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</si>
  <si>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</si>
  <si>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</si>
  <si>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</si>
  <si>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</si>
  <si>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</si>
  <si>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</si>
  <si>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</si>
  <si>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</si>
  <si>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</si>
  <si>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</si>
  <si>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</si>
  <si>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</si>
  <si>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</si>
  <si>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</si>
  <si>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</si>
  <si>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</si>
  <si>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</si>
  <si>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</si>
  <si>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</si>
  <si>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</si>
  <si>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</si>
  <si>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</si>
  <si>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</si>
  <si>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</si>
  <si>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</si>
  <si>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</si>
  <si>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</si>
  <si>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</si>
  <si>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</si>
  <si>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</si>
  <si>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</si>
  <si>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</si>
  <si>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</si>
  <si>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</si>
  <si>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</si>
  <si>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</si>
  <si>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</si>
  <si>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</si>
  <si>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</si>
  <si>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</si>
  <si>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</si>
  <si>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</si>
  <si>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</si>
  <si>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</si>
  <si>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</si>
  <si>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</si>
  <si>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</si>
  <si>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</si>
  <si>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</si>
  <si>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</si>
  <si>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</si>
  <si>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</si>
  <si>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</si>
  <si>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</si>
  <si>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</si>
  <si>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</si>
  <si>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</si>
  <si>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</si>
  <si>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</si>
  <si>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</si>
  <si>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</si>
  <si>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</si>
  <si>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</si>
  <si>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</si>
  <si>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</si>
  <si>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</si>
  <si>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</si>
  <si>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</si>
  <si>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</si>
  <si>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</si>
  <si>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</si>
  <si>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</si>
  <si>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</si>
  <si>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</si>
  <si>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</si>
  <si>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</si>
  <si>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</si>
  <si>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</si>
  <si>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</si>
  <si>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</si>
  <si>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</si>
  <si>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</si>
  <si>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</si>
  <si>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</si>
  <si>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</si>
  <si>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</si>
  <si>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</si>
  <si>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</si>
  <si>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</si>
  <si>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</si>
  <si>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</si>
  <si>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</si>
  <si>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</si>
  <si>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</si>
  <si>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</si>
  <si>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</si>
  <si>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</si>
  <si>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</si>
  <si>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</si>
  <si>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</si>
  <si>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</si>
  <si>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</si>
  <si>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</si>
  <si>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</si>
  <si>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</si>
  <si>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</si>
  <si>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</si>
  <si>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</si>
  <si>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</si>
  <si>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</si>
  <si>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</si>
  <si>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</si>
  <si>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</si>
  <si>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</si>
  <si>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</si>
  <si>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</si>
  <si>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</si>
  <si>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</si>
  <si>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</si>
  <si>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</si>
  <si>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</si>
  <si>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</si>
  <si>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</si>
  <si>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</si>
  <si>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</si>
  <si>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</si>
  <si>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</si>
  <si>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</si>
  <si>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</si>
  <si>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</si>
  <si>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</si>
  <si>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</si>
  <si>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</si>
  <si>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</si>
  <si>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</si>
  <si>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</si>
  <si>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</si>
  <si>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</si>
  <si>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</si>
  <si>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</si>
  <si>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</si>
  <si>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</si>
  <si>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</si>
  <si>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</si>
  <si>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</si>
  <si>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</si>
  <si>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</si>
  <si>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</si>
  <si>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</si>
  <si>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</si>
  <si>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</si>
  <si>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</si>
  <si>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</si>
  <si>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</si>
  <si>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</si>
  <si>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</si>
  <si>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</si>
  <si>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</si>
  <si>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</si>
  <si>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</si>
  <si>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</si>
  <si>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</si>
  <si>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</si>
  <si>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</si>
  <si>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</si>
  <si>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</si>
  <si>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</si>
  <si>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</si>
  <si>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</si>
  <si>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</si>
  <si>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</si>
  <si>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</si>
  <si>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</si>
  <si>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</si>
  <si>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</si>
  <si>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</si>
  <si>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</si>
  <si>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</si>
  <si>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</si>
  <si>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</si>
  <si>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</si>
  <si>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</si>
  <si>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</si>
  <si>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</si>
  <si>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</si>
  <si>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</si>
  <si>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</si>
  <si>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</si>
  <si>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</si>
  <si>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</si>
  <si>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</si>
  <si>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</si>
  <si>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</si>
  <si>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</si>
  <si>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</si>
  <si>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</si>
  <si>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</si>
  <si>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</si>
  <si>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</si>
  <si>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</si>
  <si>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</si>
  <si>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</si>
  <si>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</si>
  <si>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</si>
  <si>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</si>
  <si>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</si>
  <si>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</si>
  <si>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</si>
  <si>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</si>
  <si>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</si>
  <si>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</si>
  <si>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</si>
  <si>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</si>
  <si>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</si>
  <si>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</si>
  <si>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</si>
  <si>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</si>
  <si>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</si>
  <si>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</si>
  <si>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</si>
  <si>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</si>
  <si>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</si>
  <si>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</si>
  <si>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</si>
  <si>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</si>
  <si>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</si>
  <si>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</si>
  <si>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</si>
  <si>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</si>
  <si>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</si>
  <si>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</si>
  <si>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</si>
  <si>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</si>
  <si>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</si>
  <si>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</si>
  <si>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</si>
  <si>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</si>
  <si>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</si>
  <si>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</si>
  <si>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</si>
  <si>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</si>
  <si>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</si>
  <si>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</si>
  <si>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</si>
  <si>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</si>
  <si>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</si>
  <si>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</si>
  <si>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</si>
  <si>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</si>
  <si>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</si>
  <si>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</si>
  <si>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</si>
  <si>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</si>
  <si>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</si>
  <si>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</si>
  <si>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</si>
  <si>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</si>
  <si>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</si>
  <si>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</si>
  <si>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</si>
  <si>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</si>
  <si>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</si>
  <si>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</si>
  <si>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</si>
  <si>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</si>
  <si>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</si>
  <si>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</si>
  <si>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</si>
  <si>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</si>
  <si>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</si>
  <si>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</si>
  <si>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</si>
  <si>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</si>
  <si>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</si>
  <si>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</si>
  <si>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</si>
  <si>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</si>
  <si>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</si>
  <si>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</si>
  <si>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</si>
  <si>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</si>
  <si>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</si>
  <si>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</si>
  <si>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</si>
  <si>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</si>
  <si>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</si>
  <si>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</si>
  <si>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</si>
  <si>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</si>
  <si>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</si>
  <si>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</si>
  <si>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</si>
  <si>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</si>
  <si>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</si>
  <si>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</si>
  <si>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</si>
  <si>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</si>
  <si>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</si>
  <si>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</si>
  <si>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</si>
  <si>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</si>
  <si>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</si>
  <si>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</si>
  <si>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</si>
  <si>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</si>
  <si>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</si>
  <si>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</si>
  <si>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</si>
  <si>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</si>
  <si>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</si>
  <si>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</si>
  <si>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</si>
  <si>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</si>
  <si>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</si>
  <si>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</si>
  <si>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</si>
  <si>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</si>
  <si>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</si>
  <si>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</si>
  <si>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</si>
  <si>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</si>
  <si>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</si>
  <si>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</si>
  <si>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</si>
  <si>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</si>
  <si>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</si>
  <si>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</si>
  <si>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</si>
  <si>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</si>
  <si>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</si>
  <si>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</si>
  <si>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</si>
  <si>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</si>
  <si>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</si>
  <si>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</si>
  <si>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</si>
  <si>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</si>
  <si>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</si>
  <si>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</si>
  <si>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</si>
  <si>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</si>
  <si>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</si>
  <si>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</si>
  <si>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</si>
  <si>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</si>
  <si>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</si>
  <si>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</si>
  <si>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</si>
  <si>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</si>
  <si>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</si>
  <si>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</si>
  <si>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</si>
  <si>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</si>
  <si>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</si>
  <si>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</si>
  <si>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</si>
  <si>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</si>
  <si>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</si>
  <si>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</si>
  <si>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</si>
  <si>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</si>
  <si>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</si>
  <si>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</si>
  <si>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</si>
  <si>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</si>
  <si>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</si>
  <si>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</si>
  <si>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</si>
  <si>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</si>
  <si>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</si>
  <si>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</si>
  <si>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</si>
  <si>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</si>
  <si>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</si>
  <si>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</si>
  <si>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</si>
  <si>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</si>
  <si>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</si>
  <si>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</si>
  <si>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</si>
  <si>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</si>
  <si>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</si>
  <si>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</si>
  <si>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</si>
  <si>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</si>
  <si>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</si>
  <si>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</si>
  <si>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</si>
  <si>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</si>
  <si>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</si>
  <si>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</si>
  <si>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</si>
  <si>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</si>
  <si>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</si>
  <si>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</si>
  <si>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</si>
  <si>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</si>
  <si>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</si>
  <si>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</si>
  <si>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</si>
  <si>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</si>
  <si>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</si>
  <si>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</si>
  <si>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</si>
  <si>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</si>
  <si>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</si>
  <si>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</si>
  <si>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</si>
  <si>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</si>
  <si>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</si>
  <si>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</si>
  <si>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</si>
  <si>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</si>
  <si>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</si>
  <si>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</si>
  <si>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</si>
  <si>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</si>
  <si>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</si>
  <si>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</si>
  <si>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</si>
  <si>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</si>
  <si>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</si>
  <si>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</si>
  <si>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</si>
  <si>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</si>
  <si>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</si>
  <si>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</si>
  <si>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</si>
  <si>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</si>
  <si>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</si>
  <si>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</si>
  <si>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</si>
  <si>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</si>
  <si>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</si>
  <si>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</si>
  <si>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</si>
  <si>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</si>
  <si>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</si>
  <si>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</si>
  <si>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</si>
  <si>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</si>
  <si>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</si>
  <si>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</si>
  <si>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</si>
  <si>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</si>
  <si>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</si>
  <si>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</si>
  <si>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</si>
  <si>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</si>
  <si>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</si>
  <si>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</si>
  <si>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</si>
  <si>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</si>
  <si>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</si>
  <si>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</si>
  <si>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</si>
  <si>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</si>
  <si>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</si>
  <si>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</si>
  <si>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</si>
  <si>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</si>
  <si>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</si>
  <si>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</si>
  <si>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</si>
  <si>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</si>
  <si>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</si>
  <si>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</si>
  <si>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</si>
  <si>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</si>
  <si>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</si>
  <si>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</si>
  <si>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</si>
  <si>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</si>
  <si>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</si>
  <si>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</si>
  <si>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</si>
  <si>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</si>
  <si>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</si>
  <si>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</si>
  <si>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</si>
  <si>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</si>
  <si>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</si>
  <si>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</si>
  <si>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</si>
  <si>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</si>
  <si>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</si>
  <si>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</si>
  <si>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</si>
  <si>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</si>
  <si>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</si>
  <si>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</si>
  <si>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</si>
  <si>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</si>
  <si>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</si>
  <si>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</si>
  <si>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</si>
  <si>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</si>
  <si>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</si>
  <si>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</si>
  <si>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</si>
  <si>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</si>
  <si>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</si>
  <si>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</si>
  <si>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</si>
  <si>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</si>
  <si>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</si>
  <si>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</si>
  <si>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</si>
  <si>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</si>
  <si>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</si>
  <si>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</si>
  <si>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</si>
  <si>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</si>
  <si>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</si>
  <si>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</si>
  <si>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</si>
  <si>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</si>
  <si>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</si>
  <si>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</si>
  <si>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</si>
  <si>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</si>
  <si>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</si>
  <si>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</si>
  <si>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</si>
  <si>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</si>
  <si>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</si>
  <si>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</si>
  <si>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</si>
  <si>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</si>
  <si>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</si>
  <si>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</si>
  <si>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</si>
  <si>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</si>
  <si>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 xml:space="preserve">MC1 09h29 / </t>
  </si>
  <si>
    <t>MC1 09h29 /  Sem oportunidade de faixa</t>
  </si>
  <si>
    <t>MC1 08h27 /  Sem oportunidade de faixa</t>
  </si>
  <si>
    <t>TP pronto 12h53 / Aguardando confirmar cauda do R64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</si>
  <si>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</si>
  <si>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</si>
  <si>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</si>
  <si>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</si>
  <si>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</si>
  <si>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</si>
  <si>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</si>
  <si>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</si>
  <si>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</si>
  <si>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</si>
  <si>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</si>
  <si>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</si>
  <si>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</si>
  <si>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</si>
  <si>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Em intervalo das 12h07 até 13h37</t>
  </si>
  <si>
    <t>Execução de solda - Condicionado a temperatura + Alívio de tensão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</si>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</sst>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06" activePane="topRight" state="frozen"/>
      <selection pane="topRight" activeCell="B322" sqref="B3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2.4444444444444446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1436</v>
      </c>
      <c r="BK293" s="18" t="s">
        <v>1436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1436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1437</v>
      </c>
      <c r="BK294" s="18" t="s">
        <v>1438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1438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1439</v>
      </c>
      <c r="BK295" s="18" t="s">
        <v>1439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1439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 t="s">
        <v>1440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 t="s">
        <v>1440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1441</v>
      </c>
      <c r="BK298" s="18" t="s">
        <v>1442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1443</v>
      </c>
      <c r="BK300" s="18" t="s">
        <v>1443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1443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1443</v>
      </c>
      <c r="BK301" s="18" t="s">
        <v>1443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1443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1444</v>
      </c>
      <c r="I302" s="106" t="s">
        <v>1445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1446</v>
      </c>
      <c r="BK302" s="18" t="s">
        <v>1447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1446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1448</v>
      </c>
      <c r="BK303" s="18"/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1</v>
      </c>
      <c r="BI304" s="17"/>
      <c r="BJ304" s="17" t="s">
        <v>1449</v>
      </c>
      <c r="BK304" s="18" t="s">
        <v>1450</v>
      </c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1451</v>
      </c>
      <c r="BK305" s="18" t="s">
        <v>1452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1452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1453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1454</v>
      </c>
      <c r="BK306" s="18" t="s">
        <v>1455</v>
      </c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1456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</v>
      </c>
      <c r="B309" s="102"/>
      <c r="C309" s="135" t="str">
        <f>IF(BS_CONTROLE[[#This Row],[DATA]]="","",WEEKNUM(BS_CONTROLE[[#This Row],[DATA]]))</f>
        <v/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>W58</v>
      </c>
      <c r="B310" s="102"/>
      <c r="C310" s="135" t="str">
        <f>IF(BS_CONTROLE[[#This Row],[DATA]]="","",WEEKNUM(BS_CONTROLE[[#This Row],[DATA]]))</f>
        <v/>
      </c>
      <c r="D310" s="104" t="s">
        <v>824</v>
      </c>
      <c r="E310" s="159"/>
      <c r="F310" s="126" t="s">
        <v>786</v>
      </c>
      <c r="G310" s="142" t="str">
        <f>IF(D310="","*",VLOOKUP(F310,BS_ATIVIDADE[],3,FALSE))</f>
        <v>OUTROS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Nº DE PEÇAS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RECOLHIMENTO DE DORMENTE</v>
      </c>
      <c r="AJ310" s="9" t="str">
        <f>IF(BS_CONTROLE[[#This Row],[Atividade]]=0, "-", BS_CONTROLE[[#This Row],[Atividade]])</f>
        <v>RECOLHIMENTO DE DORMENTE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Nº DE PEÇAS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1457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1458</v>
      </c>
      <c r="C4" s="160" t="s">
        <v>1459</v>
      </c>
      <c r="D4" s="160" t="s">
        <v>1460</v>
      </c>
      <c r="E4" s="160" t="s">
        <v>1461</v>
      </c>
      <c r="F4" s="160" t="s">
        <v>4</v>
      </c>
      <c r="G4" s="160" t="s">
        <v>1462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1463</v>
      </c>
      <c r="C6" s="161">
        <v>407867</v>
      </c>
      <c r="D6" s="161" t="s">
        <v>1464</v>
      </c>
      <c r="E6" s="161" t="s">
        <v>824</v>
      </c>
      <c r="F6" s="161" t="s">
        <v>1465</v>
      </c>
      <c r="G6" s="162"/>
    </row>
    <row r="7" spans="2:7">
      <c r="B7" s="182" t="s">
        <v>1466</v>
      </c>
      <c r="C7" s="182">
        <v>293644</v>
      </c>
      <c r="D7" s="182" t="s">
        <v>1467</v>
      </c>
      <c r="E7" s="182" t="s">
        <v>824</v>
      </c>
      <c r="F7" s="182" t="s">
        <v>1465</v>
      </c>
      <c r="G7" s="183" t="s">
        <v>1468</v>
      </c>
    </row>
    <row r="8" spans="2:7">
      <c r="B8" s="161" t="s">
        <v>1469</v>
      </c>
      <c r="C8" s="161">
        <v>256790</v>
      </c>
      <c r="D8" s="161" t="s">
        <v>1470</v>
      </c>
      <c r="E8" s="161" t="s">
        <v>825</v>
      </c>
      <c r="F8" s="161" t="s">
        <v>1471</v>
      </c>
      <c r="G8" s="162">
        <v>46357</v>
      </c>
    </row>
    <row r="9" spans="2:7" ht="29.25">
      <c r="B9" s="161" t="s">
        <v>1472</v>
      </c>
      <c r="C9" s="161"/>
      <c r="D9" s="161"/>
      <c r="E9" s="161" t="s">
        <v>825</v>
      </c>
      <c r="F9" s="161" t="s">
        <v>1471</v>
      </c>
      <c r="G9" s="162" t="s">
        <v>1473</v>
      </c>
    </row>
    <row r="10" spans="2:7">
      <c r="B10" s="161" t="s">
        <v>1474</v>
      </c>
      <c r="C10" s="161">
        <v>265193</v>
      </c>
      <c r="D10" s="161" t="s">
        <v>1475</v>
      </c>
      <c r="E10" s="161" t="s">
        <v>826</v>
      </c>
      <c r="F10" s="161" t="s">
        <v>54</v>
      </c>
      <c r="G10" s="161" t="s">
        <v>1476</v>
      </c>
    </row>
    <row r="11" spans="2:7">
      <c r="B11" s="161" t="s">
        <v>1477</v>
      </c>
      <c r="C11" s="161">
        <v>293716</v>
      </c>
      <c r="D11" s="161" t="s">
        <v>1478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1479</v>
      </c>
      <c r="C12" s="161">
        <v>257258</v>
      </c>
      <c r="D12" s="161" t="s">
        <v>1480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1481</v>
      </c>
      <c r="C13" s="161">
        <v>371147</v>
      </c>
      <c r="D13" s="161" t="s">
        <v>1482</v>
      </c>
      <c r="E13" s="161" t="s">
        <v>827</v>
      </c>
      <c r="F13" s="161" t="s">
        <v>71</v>
      </c>
      <c r="G13" s="161" t="s">
        <v>1476</v>
      </c>
    </row>
    <row r="14" spans="2:7">
      <c r="B14" s="161" t="s">
        <v>1483</v>
      </c>
      <c r="C14" s="161">
        <v>259230</v>
      </c>
      <c r="D14" s="161" t="s">
        <v>1484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1485</v>
      </c>
      <c r="C15" s="161">
        <v>370705</v>
      </c>
      <c r="D15" s="161"/>
      <c r="E15" s="161" t="s">
        <v>827</v>
      </c>
      <c r="F15" s="161" t="s">
        <v>71</v>
      </c>
      <c r="G15" s="161" t="s">
        <v>1476</v>
      </c>
    </row>
    <row r="16" spans="2:7" ht="29.25">
      <c r="B16" s="161" t="s">
        <v>1486</v>
      </c>
      <c r="C16" s="161">
        <v>258542</v>
      </c>
      <c r="D16" s="161" t="s">
        <v>1487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1488</v>
      </c>
      <c r="C17" s="161">
        <v>257050</v>
      </c>
      <c r="D17" s="161" t="s">
        <v>1489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1490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1491</v>
      </c>
      <c r="D4" s="163" t="s">
        <v>1492</v>
      </c>
      <c r="E4" s="163" t="s">
        <v>1493</v>
      </c>
      <c r="F4" s="160" t="s">
        <v>1494</v>
      </c>
      <c r="G4" s="163" t="s">
        <v>1495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1496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1497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1496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1496</v>
      </c>
      <c r="G9" s="167"/>
    </row>
    <row r="10" spans="2:7" ht="19.5" customHeight="1">
      <c r="B10" s="167" t="s">
        <v>1498</v>
      </c>
      <c r="C10" s="167">
        <v>9038</v>
      </c>
      <c r="D10" s="168">
        <v>46063</v>
      </c>
      <c r="E10" s="167">
        <v>11450</v>
      </c>
      <c r="F10" s="169" t="s">
        <v>1499</v>
      </c>
      <c r="G10" s="167"/>
    </row>
    <row r="11" spans="2:7" ht="19.5" customHeight="1">
      <c r="B11" s="167" t="s">
        <v>744</v>
      </c>
      <c r="C11" s="167" t="s">
        <v>1500</v>
      </c>
      <c r="D11" s="168">
        <v>46056</v>
      </c>
      <c r="E11" s="167">
        <v>9100</v>
      </c>
      <c r="F11" s="169" t="s">
        <v>1501</v>
      </c>
      <c r="G11" s="167" t="s">
        <v>1502</v>
      </c>
    </row>
    <row r="12" spans="2:7" ht="19.5" customHeight="1">
      <c r="B12" s="167" t="s">
        <v>744</v>
      </c>
      <c r="C12" s="167" t="s">
        <v>1503</v>
      </c>
      <c r="D12" s="168">
        <v>46058</v>
      </c>
      <c r="E12" s="167">
        <v>12000</v>
      </c>
      <c r="F12" s="169" t="s">
        <v>1496</v>
      </c>
      <c r="G12" s="167"/>
    </row>
    <row r="13" spans="2:7" ht="19.5" customHeight="1">
      <c r="B13" s="167" t="s">
        <v>744</v>
      </c>
      <c r="C13" s="167" t="s">
        <v>1504</v>
      </c>
      <c r="D13" s="168">
        <v>46058</v>
      </c>
      <c r="E13" s="167">
        <v>12000</v>
      </c>
      <c r="F13" s="169" t="s">
        <v>1496</v>
      </c>
      <c r="G13" s="167"/>
    </row>
    <row r="14" spans="2:7" ht="19.5" customHeight="1">
      <c r="B14" s="167" t="s">
        <v>744</v>
      </c>
      <c r="C14" s="167" t="s">
        <v>1505</v>
      </c>
      <c r="D14" s="168">
        <v>46058</v>
      </c>
      <c r="E14" s="167">
        <v>13800</v>
      </c>
      <c r="F14" s="169" t="s">
        <v>1496</v>
      </c>
      <c r="G14" s="167" t="s">
        <v>1506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1507</v>
      </c>
      <c r="D5" s="218"/>
      <c r="E5" s="218"/>
      <c r="F5" s="218"/>
      <c r="G5" s="218"/>
      <c r="H5" s="218"/>
      <c r="I5" s="218"/>
      <c r="J5" s="219"/>
      <c r="K5" s="220" t="s">
        <v>1508</v>
      </c>
      <c r="L5" s="221"/>
      <c r="M5" s="221"/>
      <c r="N5" s="221"/>
      <c r="O5" s="222" t="s">
        <v>1509</v>
      </c>
      <c r="P5" s="223"/>
    </row>
    <row r="6" spans="1:16" s="74" customFormat="1" ht="15" customHeight="1">
      <c r="A6" s="66" t="s">
        <v>1510</v>
      </c>
      <c r="B6" s="75" t="s">
        <v>1511</v>
      </c>
      <c r="C6" s="76" t="s">
        <v>992</v>
      </c>
      <c r="D6" s="77" t="s">
        <v>993</v>
      </c>
      <c r="E6" s="76" t="s">
        <v>1512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1513</v>
      </c>
      <c r="M6" s="80" t="s">
        <v>611</v>
      </c>
      <c r="N6" s="81" t="s">
        <v>987</v>
      </c>
      <c r="O6" s="158" t="s">
        <v>1030</v>
      </c>
      <c r="P6" s="133" t="s">
        <v>1514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pronto 12h53 / Aguardando confirmar cauda do R64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TP pronto 12h53 / Aguardando confirmar cauda do R64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1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Em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KLECIO (TP-699)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W58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1515</v>
      </c>
      <c r="V1" s="229"/>
      <c r="W1" s="229"/>
    </row>
    <row r="2" spans="1:23" ht="15" customHeight="1">
      <c r="A2" s="87" t="s">
        <v>1516</v>
      </c>
      <c r="B2" s="87" t="s">
        <v>1511</v>
      </c>
      <c r="C2" s="87" t="s">
        <v>411</v>
      </c>
      <c r="D2" s="88" t="s">
        <v>992</v>
      </c>
      <c r="E2" s="88" t="s">
        <v>4</v>
      </c>
      <c r="F2" s="88" t="s">
        <v>1510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1517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W58</v>
      </c>
      <c r="H307" s="145" t="str">
        <f>IF(SP_SUL!F310="","*",SP_SUL!F310)</f>
        <v>RECOLHIMENTO DE DORMENTE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1518</v>
      </c>
      <c r="C2" s="121" t="s">
        <v>977</v>
      </c>
      <c r="D2" s="76" t="s">
        <v>979</v>
      </c>
      <c r="E2" s="76" t="s">
        <v>1519</v>
      </c>
      <c r="F2" s="99" t="s">
        <v>1520</v>
      </c>
      <c r="G2" s="76" t="s">
        <v>1521</v>
      </c>
      <c r="H2" s="76" t="s">
        <v>1522</v>
      </c>
      <c r="I2" s="76" t="s">
        <v>1523</v>
      </c>
      <c r="J2" s="76" t="s">
        <v>1524</v>
      </c>
      <c r="K2" s="78" t="s">
        <v>1525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KLECIO (TP-699)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W58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2026-02-12T16:31:08Z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