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46" documentId="8_{B6337239-1A00-434D-AAD0-422EA1FEB5AE}" xr6:coauthVersionLast="47" xr6:coauthVersionMax="47" xr10:uidLastSave="{BD5F4594-E2AB-441B-8157-AA776E72D2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2" i="1" l="1"/>
  <c r="AJ124" i="1"/>
  <c r="AJ129" i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<sst xmlns="http://schemas.openxmlformats.org/spreadsheetml/2006/main" count="5538" uniqueCount="1556">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</sst>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1" activePane="topRight" state="frozen"/>
      <selection pane="topRight" activeCell="BO105" sqref="BO1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>
        <v>0.53333333333333333</v>
      </c>
      <c r="AT103" s="32">
        <v>0.58888888888888891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5.555555555555558E-2</v>
      </c>
      <c r="AZ103" s="11"/>
      <c r="BA103" s="60">
        <v>2</v>
      </c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Intervalo</v>
      </c>
      <c r="BR103" s="15">
        <f t="shared" si="9"/>
        <v>0.88888888888888928</v>
      </c>
      <c r="BS103" s="15">
        <f t="shared" si="10"/>
        <v>2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>
        <v>0</v>
      </c>
      <c r="AT105" s="32">
        <v>0</v>
      </c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>
        <v>0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1480</v>
      </c>
      <c r="BL105" s="13"/>
      <c r="BM105" s="12" t="s">
        <v>1031</v>
      </c>
      <c r="BN105" s="12" t="s">
        <v>1056</v>
      </c>
      <c r="BO105" s="130" t="s">
        <v>1056</v>
      </c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>CondiçõesClimáticaChuva</v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1482</v>
      </c>
      <c r="W106" s="135" t="s">
        <v>1483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1484</v>
      </c>
      <c r="BK106" s="14" t="s">
        <v>1485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1486</v>
      </c>
      <c r="BK107" s="14" t="s">
        <v>1487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1488</v>
      </c>
      <c r="I108" s="135" t="s">
        <v>1488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1489</v>
      </c>
      <c r="BK108" s="14" t="s">
        <v>1490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1491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1492</v>
      </c>
      <c r="BK109" s="14" t="s">
        <v>1493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1494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1492</v>
      </c>
      <c r="BK110" s="14" t="s">
        <v>1493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1495</v>
      </c>
      <c r="BK111" s="14" t="s">
        <v>1496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>E1446064</v>
      </c>
      <c r="B112" s="133">
        <v>46064</v>
      </c>
      <c r="C112" s="7">
        <f>IF(BS_CONTROLE[[#This Row],[DATA]]="","",WEEKNUM(BS_CONTROLE[[#This Row],[DATA]]))</f>
        <v>7</v>
      </c>
      <c r="D112" s="45" t="s">
        <v>149</v>
      </c>
      <c r="E112" s="185">
        <v>129</v>
      </c>
      <c r="F112" s="134" t="s">
        <v>25</v>
      </c>
      <c r="G112" s="8" t="str">
        <f>IF(D112="","*",VLOOKUP(F112,BS_ATIVIDADE[#All],3,FALSE))</f>
        <v>OUTROS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DESLOCAMENTO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e">
        <f t="shared" si="8"/>
        <v>#DIV/0!</v>
      </c>
      <c r="BR112" s="15" t="e">
        <f t="shared" si="9"/>
        <v>#DIV/0!</v>
      </c>
      <c r="BS112" s="15" t="e">
        <f t="shared" si="10"/>
        <v>#DIV/0!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1488</v>
      </c>
      <c r="I121" s="135" t="s">
        <v>1488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>W4846065</v>
      </c>
      <c r="B124" s="133">
        <v>46065</v>
      </c>
      <c r="C124" s="7">
        <f>IF(BS_CONTROLE[[#This Row],[DATA]]="","",WEEKNUM(BS_CONTROLE[[#This Row],[DATA]]))</f>
        <v>7</v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1497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1498</v>
      </c>
      <c r="W124" s="135" t="s">
        <v>1499</v>
      </c>
      <c r="X124" s="152" t="s">
        <v>1005</v>
      </c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1500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1501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1502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1503</v>
      </c>
      <c r="E3" s="186" t="s">
        <v>1504</v>
      </c>
      <c r="F3" s="186" t="s">
        <v>1505</v>
      </c>
      <c r="G3" s="186" t="s">
        <v>1506</v>
      </c>
      <c r="H3" s="186" t="s">
        <v>1507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1509</v>
      </c>
      <c r="D12" s="187">
        <v>9049</v>
      </c>
      <c r="E12" s="188">
        <v>46044</v>
      </c>
      <c r="F12" s="190" t="s">
        <v>1510</v>
      </c>
      <c r="G12" s="187" t="s">
        <v>1511</v>
      </c>
      <c r="H12" s="187"/>
    </row>
    <row r="13" spans="3:8">
      <c r="C13" s="187" t="s">
        <v>1509</v>
      </c>
      <c r="D13" s="187">
        <v>9044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1515</v>
      </c>
      <c r="C2" s="83" t="s">
        <v>1196</v>
      </c>
      <c r="D2" s="83" t="s">
        <v>1198</v>
      </c>
      <c r="E2" s="83" t="s">
        <v>1516</v>
      </c>
      <c r="F2" s="83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109" t="s">
        <v>1522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>
        <f>IF(FN_MC!B112="","*",FN_MC!B112)</f>
        <v>46064</v>
      </c>
      <c r="D131" s="101" t="str">
        <f>IF(FN_MC!D112="","*",FN_MC!D112)</f>
        <v>E14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*</v>
      </c>
      <c r="C143" s="101">
        <f>IF(FN_MC!B124="","*",FN_MC!B124)</f>
        <v>46065</v>
      </c>
      <c r="D143" s="101" t="str">
        <f>IF(FN_MC!D124="","*",FN_MC!D124)</f>
        <v>W48</v>
      </c>
      <c r="E143" s="101" t="str">
        <f>IF(FN_MC!H124="","*",FN_MC!H124)</f>
        <v xml:space="preserve">TAP </v>
      </c>
      <c r="F143" s="114" t="str">
        <f>IF(FN_MC!M124="","*",FN_MC!M124)</f>
        <v>TLG-TQI</v>
      </c>
      <c r="G143" s="101" t="str">
        <f>IF(FN_MC!I124="","*",FN_MC!I124)</f>
        <v>TAP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TAPK35</v>
      </c>
      <c r="F144" s="114" t="str">
        <f>IF(FN_MC!M125="","*",FN_MC!M125)</f>
        <v>TAP-TLG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1523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1524</v>
      </c>
      <c r="B3" s="91" t="s">
        <v>1525</v>
      </c>
      <c r="C3" s="91" t="s">
        <v>7</v>
      </c>
      <c r="D3" s="92" t="s">
        <v>1211</v>
      </c>
      <c r="E3" s="92" t="s">
        <v>366</v>
      </c>
      <c r="F3" s="92" t="s">
        <v>1526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1527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>
        <f>IF(FN_MC!B112="","*",FN_MC!B112)</f>
        <v>46064</v>
      </c>
      <c r="G110" s="96" t="str">
        <f>IF(FN_MC!D112="","*",FN_MC!D112)</f>
        <v>E14</v>
      </c>
      <c r="H110" s="96" t="str">
        <f>IF(FN_MC!F112="","*",FN_MC!F112)</f>
        <v>DESLOCAMENTO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6" t="str">
        <f>IF(FN_MC!N124="","*",FN_MC!N124)</f>
        <v>TLGK52</v>
      </c>
      <c r="M122" s="97">
        <f>IF(FN_MC!J124="","*",FN_MC!J124)</f>
        <v>74</v>
      </c>
      <c r="N122" s="183">
        <f>IF(FN_MC!K124="","*",FN_MC!K124)</f>
        <v>44.32</v>
      </c>
      <c r="O122" s="18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6" t="str">
        <f>IF(FN_MC!N125="","*",FN_MC!N125)</f>
        <v>TAPK35</v>
      </c>
      <c r="M123" s="97">
        <f>IF(FN_MC!J125="","*",FN_MC!J125)</f>
        <v>74</v>
      </c>
      <c r="N123" s="183">
        <f>IF(FN_MC!K125="","*",FN_MC!K125)</f>
        <v>26.818999999999999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366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1482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261794</v>
      </c>
      <c r="D9" s="192" t="s">
        <v>1544</v>
      </c>
      <c r="E9" s="192" t="s">
        <v>240</v>
      </c>
      <c r="F9" s="192" t="s">
        <v>1542</v>
      </c>
      <c r="G9" s="193">
        <v>46082</v>
      </c>
    </row>
    <row r="10" spans="2:7">
      <c r="B10" s="192" t="s">
        <v>1545</v>
      </c>
      <c r="C10" s="192">
        <v>257033</v>
      </c>
      <c r="D10" s="192" t="s">
        <v>1546</v>
      </c>
      <c r="E10" s="192" t="s">
        <v>240</v>
      </c>
      <c r="F10" s="192" t="s">
        <v>480</v>
      </c>
      <c r="G10" s="192" t="s">
        <v>1547</v>
      </c>
    </row>
    <row r="11" spans="2:7">
      <c r="B11" s="192" t="s">
        <v>1548</v>
      </c>
      <c r="C11" s="192">
        <v>396578</v>
      </c>
      <c r="D11" s="192" t="s">
        <v>1549</v>
      </c>
      <c r="E11" s="192" t="s">
        <v>240</v>
      </c>
      <c r="F11" s="192" t="s">
        <v>480</v>
      </c>
      <c r="G11" s="192" t="s">
        <v>1547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1550</v>
      </c>
      <c r="D5" s="271"/>
      <c r="E5" s="271"/>
      <c r="F5" s="271"/>
      <c r="G5" s="271"/>
      <c r="H5" s="271"/>
      <c r="I5" s="271"/>
      <c r="J5" s="272"/>
      <c r="K5" s="273" t="s">
        <v>1551</v>
      </c>
      <c r="L5" s="274"/>
      <c r="M5" s="274"/>
      <c r="N5" s="274"/>
      <c r="O5" s="275" t="s">
        <v>1552</v>
      </c>
      <c r="P5" s="276"/>
      <c r="Q5" s="277"/>
    </row>
    <row r="6" spans="1:17" s="81" customFormat="1" ht="15.75" customHeight="1">
      <c r="A6" s="75" t="s">
        <v>1526</v>
      </c>
      <c r="B6" s="82" t="s">
        <v>1525</v>
      </c>
      <c r="C6" s="83" t="s">
        <v>1211</v>
      </c>
      <c r="D6" s="84" t="s">
        <v>1212</v>
      </c>
      <c r="E6" s="83" t="s">
        <v>1553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1554</v>
      </c>
      <c r="M6" s="116" t="s">
        <v>29</v>
      </c>
      <c r="N6" s="117" t="s">
        <v>1206</v>
      </c>
      <c r="O6" s="165" t="s">
        <v>1249</v>
      </c>
      <c r="P6" s="128"/>
      <c r="Q6" s="139" t="s">
        <v>1555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2</v>
      </c>
      <c r="P127" s="78"/>
      <c r="Q127" s="120" t="str">
        <f>IF($A$2=1,IF(FN_MC!BJ103="","*",FN_MC!BJ103),IF(FN_MC!BK103="","*",FN_MC!BK103))</f>
        <v>Previsão de faixa após o I71 - Intervalo das 12:48h as 14:08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Chuva no local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>
        <f>IF(FN_MC!B112="","*",FN_MC!B112)</f>
        <v>46064</v>
      </c>
      <c r="B135" s="86" t="str">
        <f>IF(FN_MC!X112="","*",FN_MC!X112)</f>
        <v>Oportunidade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E14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>
        <f>IF(FN_MC!B124="","*",FN_MC!B124)</f>
        <v>46065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