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373" documentId="8_{B6337239-1A00-434D-AAD0-422EA1FEB5AE}" xr6:coauthVersionLast="47" xr6:coauthVersionMax="47" xr10:uidLastSave="{B3B0B5A6-BDFF-4A18-BBE5-7F1C76582BB2}"/>
  <bookViews>
    <workbookView xWindow="-120" yWindow="-120" windowWidth="20730" windowHeight="11040" firstSheet="7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58" i="1" l="1" a="1"/>
  <c r="N158" i="1" s="1"/>
  <c r="M158" i="1" a="1"/>
  <c r="M158" i="1" s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97" i="1" a="1"/>
  <c r="M197" i="1"/>
  <c r="M196" i="1" a="1"/>
  <c r="M196" i="1"/>
  <c r="M195" i="1" a="1"/>
  <c r="M195" i="1"/>
  <c r="M194" i="1" a="1"/>
  <c r="M194" i="1"/>
  <c r="M193" i="1" a="1"/>
  <c r="M193" i="1"/>
  <c r="M192" i="1" a="1"/>
  <c r="M192" i="1"/>
  <c r="M191" i="1" a="1"/>
  <c r="M191" i="1"/>
  <c r="M190" i="1" a="1"/>
  <c r="M190" i="1"/>
  <c r="M189" i="1" a="1"/>
  <c r="M189" i="1"/>
  <c r="M188" i="1" a="1"/>
  <c r="M188" i="1"/>
  <c r="M187" i="1" a="1"/>
  <c r="M18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 s="1"/>
  <c r="S386" i="1" a="1"/>
  <c r="S386" i="1"/>
  <c r="T385" i="1" a="1"/>
  <c r="T385" i="1"/>
  <c r="S385" i="1" a="1"/>
  <c r="S385" i="1" s="1"/>
  <c r="T384" i="1" a="1"/>
  <c r="T384" i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/>
  <c r="S381" i="1" a="1"/>
  <c r="S381" i="1"/>
  <c r="T380" i="1" a="1"/>
  <c r="T380" i="1" s="1"/>
  <c r="S380" i="1" a="1"/>
  <c r="S380" i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/>
  <c r="T376" i="1" a="1"/>
  <c r="T376" i="1"/>
  <c r="S376" i="1" a="1"/>
  <c r="S376" i="1" s="1"/>
  <c r="T375" i="1" a="1"/>
  <c r="T375" i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/>
  <c r="S372" i="1" a="1"/>
  <c r="S372" i="1"/>
  <c r="T371" i="1" a="1"/>
  <c r="T371" i="1" s="1"/>
  <c r="S371" i="1" a="1"/>
  <c r="S371" i="1"/>
  <c r="T370" i="1" a="1"/>
  <c r="T370" i="1"/>
  <c r="S370" i="1" a="1"/>
  <c r="S370" i="1" s="1"/>
  <c r="T369" i="1" a="1"/>
  <c r="T369" i="1"/>
  <c r="S369" i="1" a="1"/>
  <c r="S369" i="1"/>
  <c r="T368" i="1" a="1"/>
  <c r="T368" i="1" s="1"/>
  <c r="S368" i="1" a="1"/>
  <c r="S368" i="1" s="1"/>
  <c r="T367" i="1" a="1"/>
  <c r="T367" i="1"/>
  <c r="S367" i="1" a="1"/>
  <c r="S367" i="1" s="1"/>
  <c r="T366" i="1" a="1"/>
  <c r="T366" i="1" s="1"/>
  <c r="S366" i="1" a="1"/>
  <c r="S366" i="1"/>
  <c r="T365" i="1" a="1"/>
  <c r="T365" i="1" s="1"/>
  <c r="S365" i="1" a="1"/>
  <c r="S365" i="1" s="1"/>
  <c r="T364" i="1" a="1"/>
  <c r="T364" i="1"/>
  <c r="S364" i="1" a="1"/>
  <c r="S364" i="1" s="1"/>
  <c r="T363" i="1" a="1"/>
  <c r="T363" i="1" s="1"/>
  <c r="S363" i="1" a="1"/>
  <c r="S363" i="1"/>
  <c r="T362" i="1" a="1"/>
  <c r="T362" i="1" s="1"/>
  <c r="S362" i="1" a="1"/>
  <c r="S362" i="1" s="1"/>
  <c r="T361" i="1" a="1"/>
  <c r="T361" i="1"/>
  <c r="S361" i="1" a="1"/>
  <c r="S361" i="1" s="1"/>
  <c r="T360" i="1" a="1"/>
  <c r="T360" i="1" s="1"/>
  <c r="S360" i="1" a="1"/>
  <c r="S360" i="1"/>
  <c r="T359" i="1" a="1"/>
  <c r="T359" i="1" s="1"/>
  <c r="S359" i="1" a="1"/>
  <c r="S359" i="1" s="1"/>
  <c r="T358" i="1" a="1"/>
  <c r="T358" i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/>
  <c r="S355" i="1" a="1"/>
  <c r="S355" i="1" s="1"/>
  <c r="T354" i="1" a="1"/>
  <c r="T354" i="1" s="1"/>
  <c r="S354" i="1" a="1"/>
  <c r="S354" i="1"/>
  <c r="T353" i="1" a="1"/>
  <c r="T353" i="1" s="1"/>
  <c r="S353" i="1" a="1"/>
  <c r="S353" i="1" s="1"/>
  <c r="T352" i="1" a="1"/>
  <c r="T352" i="1"/>
  <c r="S352" i="1" a="1"/>
  <c r="S352" i="1" s="1"/>
  <c r="T351" i="1" a="1"/>
  <c r="T351" i="1" s="1"/>
  <c r="S351" i="1" a="1"/>
  <c r="S351" i="1"/>
  <c r="T350" i="1" a="1"/>
  <c r="T350" i="1" s="1"/>
  <c r="S350" i="1" a="1"/>
  <c r="S350" i="1" s="1"/>
  <c r="T349" i="1" a="1"/>
  <c r="T349" i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/>
  <c r="S346" i="1" a="1"/>
  <c r="S346" i="1" s="1"/>
  <c r="T345" i="1" a="1"/>
  <c r="T345" i="1" s="1"/>
  <c r="S345" i="1" a="1"/>
  <c r="S345" i="1"/>
  <c r="T344" i="1" a="1"/>
  <c r="T344" i="1" s="1"/>
  <c r="S344" i="1" a="1"/>
  <c r="S344" i="1" s="1"/>
  <c r="T343" i="1" a="1"/>
  <c r="T343" i="1"/>
  <c r="S343" i="1" a="1"/>
  <c r="S343" i="1" s="1"/>
  <c r="T342" i="1" a="1"/>
  <c r="T342" i="1" s="1"/>
  <c r="S342" i="1" a="1"/>
  <c r="S342" i="1"/>
  <c r="T341" i="1" a="1"/>
  <c r="T341" i="1" s="1"/>
  <c r="S341" i="1" a="1"/>
  <c r="S341" i="1" s="1"/>
  <c r="T340" i="1" a="1"/>
  <c r="T340" i="1"/>
  <c r="S340" i="1" a="1"/>
  <c r="S340" i="1" s="1"/>
  <c r="T339" i="1" a="1"/>
  <c r="T339" i="1" s="1"/>
  <c r="S339" i="1" a="1"/>
  <c r="S339" i="1"/>
  <c r="T338" i="1" a="1"/>
  <c r="T338" i="1" s="1"/>
  <c r="S338" i="1" a="1"/>
  <c r="S338" i="1" s="1"/>
  <c r="T337" i="1" a="1"/>
  <c r="T337" i="1"/>
  <c r="S337" i="1" a="1"/>
  <c r="S337" i="1" s="1"/>
  <c r="T336" i="1" a="1"/>
  <c r="T336" i="1" s="1"/>
  <c r="S336" i="1" a="1"/>
  <c r="S336" i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/>
  <c r="T332" i="1" a="1"/>
  <c r="T332" i="1" s="1"/>
  <c r="S332" i="1" a="1"/>
  <c r="S332" i="1" s="1"/>
  <c r="T331" i="1" a="1"/>
  <c r="T331" i="1"/>
  <c r="S331" i="1" a="1"/>
  <c r="S331" i="1" s="1"/>
  <c r="T330" i="1" a="1"/>
  <c r="T330" i="1" s="1"/>
  <c r="S330" i="1" a="1"/>
  <c r="S330" i="1"/>
  <c r="T329" i="1" a="1"/>
  <c r="T329" i="1" s="1"/>
  <c r="S329" i="1" a="1"/>
  <c r="S329" i="1" s="1"/>
  <c r="T328" i="1" a="1"/>
  <c r="T328" i="1"/>
  <c r="S328" i="1" a="1"/>
  <c r="S328" i="1" s="1"/>
  <c r="T327" i="1" a="1"/>
  <c r="T327" i="1" s="1"/>
  <c r="S327" i="1" a="1"/>
  <c r="S327" i="1"/>
  <c r="T326" i="1" a="1"/>
  <c r="T326" i="1" s="1"/>
  <c r="S326" i="1" a="1"/>
  <c r="S326" i="1" s="1"/>
  <c r="T325" i="1" a="1"/>
  <c r="T325" i="1"/>
  <c r="S325" i="1" a="1"/>
  <c r="S325" i="1" s="1"/>
  <c r="T324" i="1" a="1"/>
  <c r="T324" i="1" s="1"/>
  <c r="S324" i="1" a="1"/>
  <c r="S324" i="1"/>
  <c r="T323" i="1" a="1"/>
  <c r="T323" i="1" s="1"/>
  <c r="S323" i="1" a="1"/>
  <c r="S323" i="1" s="1"/>
  <c r="T322" i="1" a="1"/>
  <c r="T322" i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/>
  <c r="S319" i="1" a="1"/>
  <c r="S319" i="1" s="1"/>
  <c r="T318" i="1" a="1"/>
  <c r="T318" i="1" s="1"/>
  <c r="S318" i="1" a="1"/>
  <c r="S318" i="1"/>
  <c r="T317" i="1" a="1"/>
  <c r="T317" i="1" s="1"/>
  <c r="S317" i="1" a="1"/>
  <c r="S317" i="1" s="1"/>
  <c r="T316" i="1" a="1"/>
  <c r="T316" i="1"/>
  <c r="S316" i="1" a="1"/>
  <c r="S316" i="1" s="1"/>
  <c r="T315" i="1" a="1"/>
  <c r="T315" i="1" s="1"/>
  <c r="S315" i="1" a="1"/>
  <c r="S315" i="1"/>
  <c r="T314" i="1" a="1"/>
  <c r="T314" i="1" s="1"/>
  <c r="S314" i="1" a="1"/>
  <c r="S314" i="1" s="1"/>
  <c r="T313" i="1" a="1"/>
  <c r="T313" i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/>
  <c r="S289" i="1" a="1"/>
  <c r="S289" i="1" s="1"/>
  <c r="T288" i="1" a="1"/>
  <c r="T288" i="1" s="1"/>
  <c r="S288" i="1" a="1"/>
  <c r="S288" i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K347" i="11" s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K349" i="11" s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AP168" i="1"/>
  <c r="M170" i="11" s="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AN180" i="1"/>
  <c r="R180" i="1"/>
  <c r="U180" i="1"/>
  <c r="AI180" i="1"/>
  <c r="BB180" i="1" s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AM189" i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AM190" i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AM191" i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AM192" i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AM193" i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AM196" i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AM197" i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7" i="1"/>
  <c r="C157" i="1"/>
  <c r="G157" i="1"/>
  <c r="AM157" i="1"/>
  <c r="L155" i="12"/>
  <c r="R157" i="1"/>
  <c r="U157" i="1"/>
  <c r="AI157" i="1"/>
  <c r="BB157" i="1" s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AM158" i="1"/>
  <c r="R158" i="1"/>
  <c r="U158" i="1"/>
  <c r="AI158" i="1"/>
  <c r="BB158" i="1" s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E281" i="12"/>
  <c r="D281" i="12"/>
  <c r="E186" i="12"/>
  <c r="E201" i="12"/>
  <c r="D181" i="12"/>
  <c r="E308" i="12"/>
  <c r="D308" i="12"/>
  <c r="D178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E306" i="12"/>
  <c r="D306" i="12"/>
  <c r="D305" i="12"/>
  <c r="E304" i="12"/>
  <c r="D304" i="12"/>
  <c r="E303" i="12"/>
  <c r="D303" i="12"/>
  <c r="D302" i="12"/>
  <c r="E301" i="12"/>
  <c r="E300" i="12"/>
  <c r="D300" i="12"/>
  <c r="E299" i="12"/>
  <c r="D299" i="12"/>
  <c r="D297" i="12"/>
  <c r="D295" i="12"/>
  <c r="D294" i="12"/>
  <c r="D293" i="12"/>
  <c r="D291" i="12"/>
  <c r="E289" i="12"/>
  <c r="D288" i="12"/>
  <c r="D287" i="12"/>
  <c r="D286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E272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E256" i="12"/>
  <c r="D255" i="12"/>
  <c r="E253" i="12"/>
  <c r="D246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4" i="12"/>
  <c r="L382" i="12"/>
  <c r="L381" i="12"/>
  <c r="L375" i="12"/>
  <c r="L374" i="12"/>
  <c r="L371" i="12"/>
  <c r="L366" i="12"/>
  <c r="L364" i="12"/>
  <c r="L363" i="12"/>
  <c r="L360" i="12"/>
  <c r="L339" i="12"/>
  <c r="L338" i="12"/>
  <c r="L304" i="12"/>
  <c r="L7" i="12"/>
  <c r="K387" i="12"/>
  <c r="K383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M329" i="11"/>
  <c r="K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K340" i="11"/>
  <c r="M340" i="11"/>
  <c r="K341" i="11"/>
  <c r="M341" i="11"/>
  <c r="K342" i="11"/>
  <c r="K343" i="11"/>
  <c r="M343" i="11"/>
  <c r="K344" i="11"/>
  <c r="M344" i="11"/>
  <c r="K345" i="11"/>
  <c r="M345" i="11"/>
  <c r="K346" i="11"/>
  <c r="M346" i="11"/>
  <c r="M347" i="11"/>
  <c r="K348" i="11"/>
  <c r="M348" i="11"/>
  <c r="M349" i="11"/>
  <c r="K350" i="11"/>
  <c r="M350" i="11"/>
  <c r="K351" i="11"/>
  <c r="K352" i="11"/>
  <c r="M352" i="11"/>
  <c r="K353" i="11"/>
  <c r="M353" i="11"/>
  <c r="K354" i="11"/>
  <c r="M354" i="11"/>
  <c r="K355" i="11"/>
  <c r="M355" i="11"/>
  <c r="K357" i="11"/>
  <c r="M357" i="11"/>
  <c r="K359" i="11"/>
  <c r="M359" i="11"/>
  <c r="K360" i="11"/>
  <c r="M360" i="11"/>
  <c r="K361" i="11"/>
  <c r="M361" i="11"/>
  <c r="K363" i="11"/>
  <c r="M363" i="11"/>
  <c r="K364" i="11"/>
  <c r="M364" i="11"/>
  <c r="K365" i="11"/>
  <c r="M365" i="11"/>
  <c r="K367" i="11"/>
  <c r="K368" i="11"/>
  <c r="M368" i="11"/>
  <c r="M369" i="11"/>
  <c r="K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45" i="12"/>
  <c r="S128" i="12"/>
  <c r="S53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79" i="12"/>
  <c r="S84" i="12"/>
  <c r="S294" i="12"/>
  <c r="S295" i="12"/>
  <c r="S296" i="12"/>
  <c r="S90" i="12"/>
  <c r="S89" i="12"/>
  <c r="S86" i="12"/>
  <c r="S93" i="12"/>
  <c r="S297" i="12"/>
  <c r="S100" i="12"/>
  <c r="S104" i="12"/>
  <c r="S105" i="12"/>
  <c r="S106" i="12"/>
  <c r="S108" i="12"/>
  <c r="S102" i="12"/>
  <c r="S298" i="12"/>
  <c r="S110" i="12"/>
  <c r="S109" i="12"/>
  <c r="S114" i="12"/>
  <c r="S299" i="12"/>
  <c r="S300" i="12"/>
  <c r="S118" i="12"/>
  <c r="S121" i="12"/>
  <c r="S301" i="12"/>
  <c r="S302" i="12"/>
  <c r="S124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58" i="1" l="1"/>
  <c r="AJ157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<sst xmlns="http://schemas.openxmlformats.org/spreadsheetml/2006/main" count="6077" uniqueCount="1284">
  <si>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</si>
  <si>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</si>
  <si>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</si>
  <si>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</si>
  <si>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</si>
  <si>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</si>
  <si>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</si>
  <si>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</si>
  <si>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</si>
  <si>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</si>
  <si>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</si>
  <si>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</si>
  <si>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</si>
  <si>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</si>
  <si>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</si>
  <si>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</si>
  <si>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</si>
  <si>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</si>
  <si>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</si>
  <si>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</si>
  <si>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</si>
  <si>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</si>
  <si>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</si>
  <si>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</si>
  <si>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</si>
  <si>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</si>
  <si>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</si>
  <si>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</si>
  <si>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</si>
  <si>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</si>
  <si>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</si>
  <si>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</si>
  <si>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</si>
  <si>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</si>
  <si>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</si>
  <si>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</si>
  <si>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</si>
  <si>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</si>
  <si>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</si>
  <si>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</si>
  <si>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</si>
  <si>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</si>
  <si>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</si>
  <si>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</si>
  <si>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</si>
  <si>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</si>
  <si>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</si>
  <si>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</si>
  <si>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</si>
  <si>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</si>
  <si>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</si>
  <si>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</si>
  <si>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</si>
  <si>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</si>
  <si>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</si>
  <si>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</si>
  <si>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</si>
  <si>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</si>
  <si>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</si>
  <si>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</si>
  <si>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</si>
  <si>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</si>
  <si>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</si>
  <si>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</si>
  <si>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</si>
  <si>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</si>
  <si>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</si>
  <si>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</si>
  <si>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</si>
  <si>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</si>
  <si>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</si>
  <si>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</si>
  <si>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</si>
  <si>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</si>
  <si>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</si>
  <si>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</si>
  <si>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</si>
  <si>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</si>
  <si>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</si>
  <si>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</si>
  <si>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</si>
  <si>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</si>
  <si>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</si>
  <si>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</si>
  <si>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</si>
  <si>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</si>
  <si>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</si>
  <si>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</si>
  <si>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</si>
  <si>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</si>
  <si>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</si>
  <si>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</si>
  <si>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</si>
  <si>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</si>
  <si>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</si>
  <si>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</si>
  <si>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</si>
  <si>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</si>
  <si>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</si>
  <si>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</si>
  <si>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</si>
  <si>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</si>
  <si>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</si>
  <si>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</si>
  <si>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</si>
  <si>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</si>
  <si>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</si>
  <si>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</si>
  <si>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</si>
  <si>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</si>
  <si>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</si>
  <si>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</si>
  <si>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</si>
  <si>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</si>
  <si>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</si>
  <si>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</si>
  <si>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</si>
  <si>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</si>
  <si>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</si>
  <si>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</si>
  <si>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</si>
  <si>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</si>
  <si>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</si>
  <si>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</si>
  <si>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</si>
  <si>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</si>
  <si>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</si>
  <si>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</si>
  <si>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</si>
  <si>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</si>
  <si>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</si>
  <si>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</si>
  <si>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</si>
  <si>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</si>
  <si>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</si>
  <si>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</si>
  <si>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</si>
  <si>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</si>
  <si>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</si>
  <si>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</si>
  <si>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</si>
  <si>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</si>
  <si>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</si>
  <si>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</si>
  <si>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</si>
  <si>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</si>
  <si>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</si>
  <si>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</si>
  <si>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</si>
  <si>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</si>
  <si>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</si>
  <si>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</si>
  <si>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</si>
  <si>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</si>
  <si>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</si>
  <si>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</si>
  <si>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</si>
  <si>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</si>
  <si>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</si>
  <si>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</si>
  <si>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</si>
  <si>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</si>
  <si>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</si>
  <si>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</si>
  <si>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</si>
  <si>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</si>
  <si>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</si>
  <si>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</si>
  <si>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</si>
  <si>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</si>
  <si>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</si>
  <si>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</si>
  <si>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</si>
  <si>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</si>
  <si>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</si>
  <si>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</si>
  <si>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</si>
  <si>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</si>
  <si>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</si>
  <si>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</si>
  <si>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</si>
  <si>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</si>
  <si>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</si>
  <si>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</si>
  <si>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</si>
  <si>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</si>
  <si>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</si>
  <si>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</si>
  <si>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</si>
  <si>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</si>
  <si>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</si>
  <si>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</si>
  <si>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</si>
  <si>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</si>
  <si>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</si>
  <si>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</si>
  <si>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</si>
  <si>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</si>
  <si>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</si>
  <si>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</si>
  <si>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</si>
  <si>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</si>
  <si>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</si>
  <si>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</si>
  <si>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</si>
  <si>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</si>
  <si>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</si>
  <si>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</si>
  <si>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</si>
  <si>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</si>
  <si>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</si>
  <si>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</si>
  <si>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</si>
  <si>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</si>
  <si>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</si>
  <si>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</si>
  <si>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</si>
  <si>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</si>
  <si>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</si>
  <si>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</si>
  <si>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</si>
  <si>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</si>
  <si>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</si>
  <si>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</si>
  <si>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</si>
  <si>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</si>
  <si>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</si>
  <si>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</si>
  <si>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</si>
  <si>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</si>
  <si>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</si>
  <si>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</si>
  <si>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</si>
  <si>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</si>
  <si>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</si>
  <si>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</si>
  <si>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</si>
  <si>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</si>
  <si>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</si>
  <si>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</si>
  <si>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</si>
  <si>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</si>
  <si>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</si>
  <si>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</si>
  <si>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</si>
  <si>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</si>
  <si>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</si>
  <si>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</si>
  <si>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</si>
  <si>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</si>
  <si>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</si>
  <si>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</si>
  <si>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</si>
  <si>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</si>
  <si>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</si>
  <si>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</si>
  <si>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</si>
  <si>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</si>
  <si>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</si>
  <si>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</si>
  <si>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</si>
  <si>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</si>
  <si>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</si>
  <si>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</si>
  <si>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</si>
  <si>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</si>
  <si>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</si>
  <si>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</si>
  <si>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</si>
  <si>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</si>
  <si>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</si>
  <si>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</si>
  <si>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</si>
  <si>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</si>
  <si>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</si>
  <si>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</si>
  <si>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</si>
  <si>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</si>
  <si>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</si>
  <si>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</si>
  <si>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</si>
  <si>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</si>
  <si>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</si>
  <si>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</si>
  <si>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</si>
  <si>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</si>
  <si>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</si>
  <si>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</si>
  <si>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</si>
  <si>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</si>
  <si>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</si>
  <si>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</si>
  <si>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</si>
  <si>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</si>
  <si>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</si>
  <si>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</si>
  <si>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</si>
  <si>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</si>
  <si>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</si>
  <si>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</si>
  <si>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</si>
  <si>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</si>
  <si>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</si>
  <si>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</si>
  <si>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</si>
  <si>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</si>
  <si>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</si>
  <si>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</si>
  <si>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</si>
  <si>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</si>
  <si>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</si>
  <si>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</si>
  <si>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</si>
  <si>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</si>
  <si>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</si>
  <si>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</si>
  <si>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</si>
  <si>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</si>
  <si>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</si>
  <si>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</si>
  <si>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</si>
  <si>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</si>
  <si>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</si>
  <si>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</si>
  <si>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</si>
  <si>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</si>
  <si>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</si>
  <si>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</si>
  <si>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</si>
  <si>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</si>
  <si>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</si>
  <si>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</si>
  <si>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</si>
  <si>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</si>
  <si>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</si>
  <si>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</si>
  <si>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</si>
  <si>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</si>
  <si>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</si>
  <si>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</si>
  <si>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</si>
  <si>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</si>
  <si>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</si>
  <si>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</si>
  <si>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</si>
  <si>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</si>
  <si>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</si>
  <si>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</si>
  <si>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</si>
  <si>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</si>
  <si>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</si>
  <si>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</si>
  <si>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</si>
  <si>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</si>
  <si>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</si>
  <si>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</si>
  <si>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</si>
  <si>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</si>
  <si>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</si>
  <si>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</si>
  <si>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</si>
  <si>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</si>
  <si>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</si>
  <si>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</si>
  <si>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</si>
  <si>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</si>
  <si>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</si>
  <si>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</si>
  <si>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</si>
  <si>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</si>
  <si>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</si>
  <si>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</si>
  <si>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</si>
  <si>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</si>
  <si>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</si>
  <si>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</si>
  <si>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</si>
  <si>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</si>
  <si>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</si>
  <si>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</si>
  <si>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</si>
  <si>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</si>
  <si>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</si>
  <si>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</si>
  <si>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</si>
  <si>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</si>
  <si>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</si>
  <si>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</si>
  <si>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</si>
  <si>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</si>
  <si>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</si>
  <si>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</si>
  <si>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</si>
  <si>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</si>
  <si>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</si>
  <si>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</si>
  <si>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</si>
  <si>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</si>
  <si>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</si>
  <si>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</si>
  <si>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</si>
  <si>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</si>
  <si>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</si>
  <si>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</si>
  <si>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</si>
  <si>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</si>
  <si>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</si>
  <si>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</si>
  <si>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</si>
  <si>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</si>
  <si>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</si>
  <si>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</si>
  <si>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</si>
  <si>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</si>
  <si>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</si>
  <si>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</si>
  <si>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</si>
  <si>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</si>
  <si>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</si>
  <si>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</si>
  <si>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</si>
  <si>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</si>
  <si>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</si>
  <si>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</si>
  <si>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</si>
  <si>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</si>
  <si>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</si>
  <si>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</si>
  <si>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</si>
  <si>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</si>
  <si>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</si>
  <si>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</si>
  <si>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</si>
  <si>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</si>
  <si>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</si>
  <si>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</si>
  <si>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</si>
  <si>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</si>
  <si>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</si>
  <si>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</si>
  <si>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</si>
  <si>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</si>
  <si>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</si>
  <si>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</si>
  <si>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</si>
  <si>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</si>
  <si>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</si>
  <si>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</si>
  <si>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</si>
  <si>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</si>
  <si>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</si>
  <si>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</si>
  <si>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</si>
  <si>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</si>
  <si>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</si>
  <si>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</si>
  <si>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</si>
  <si>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</si>
  <si>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</si>
  <si>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</si>
  <si>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</si>
  <si>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</si>
  <si>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</si>
  <si>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</si>
  <si>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</si>
  <si>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</si>
  <si>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</si>
  <si>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</si>
  <si>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</si>
  <si>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</si>
  <si>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</si>
  <si>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</si>
  <si>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</si>
  <si>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</si>
  <si>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</si>
  <si>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</si>
  <si>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</si>
  <si>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</si>
  <si>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</si>
  <si>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</si>
  <si>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</si>
  <si>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</si>
  <si>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</si>
  <si>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</si>
  <si>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</si>
  <si>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</si>
  <si>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</si>
  <si>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</si>
  <si>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</si>
  <si>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</si>
  <si>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</si>
  <si>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</si>
  <si>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</si>
  <si>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</si>
  <si>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</si>
  <si>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</si>
  <si>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</si>
  <si>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</si>
  <si>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</si>
  <si>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</si>
  <si>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</si>
  <si>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</si>
  <si>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</si>
  <si>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</si>
  <si>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</si>
  <si>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</si>
  <si>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</si>
  <si>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</si>
  <si>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</si>
  <si>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</si>
  <si>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</si>
  <si>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</si>
  <si>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</si>
  <si>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</si>
  <si>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</si>
  <si>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</si>
  <si>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</si>
  <si>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</si>
  <si>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</si>
  <si>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</si>
  <si>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</si>
  <si>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</si>
  <si>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</si>
  <si>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</si>
  <si>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</si>
  <si>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</si>
  <si>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</si>
  <si>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</si>
  <si>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</si>
  <si>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</si>
  <si>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</si>
  <si>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</si>
  <si>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</si>
  <si>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</si>
  <si>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</si>
  <si>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</si>
  <si>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</si>
  <si>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</si>
  <si>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</si>
  <si>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</si>
  <si>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</si>
  <si>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</si>
  <si>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</si>
  <si>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</si>
  <si>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</si>
  <si>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</si>
  <si>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</si>
  <si>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</si>
  <si>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</si>
  <si>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</si>
  <si>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</si>
  <si>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</si>
  <si>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</si>
  <si>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</si>
  <si>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</si>
  <si>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</si>
  <si>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</si>
  <si>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</si>
  <si>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</si>
  <si>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</si>
  <si>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</si>
  <si>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</si>
  <si>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</si>
  <si>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</si>
  <si>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</si>
  <si>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</si>
  <si>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</si>
  <si>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</si>
  <si>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</si>
  <si>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</si>
  <si>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</si>
  <si>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</si>
  <si>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</si>
  <si>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</si>
  <si>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</si>
  <si>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</si>
  <si>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</si>
  <si>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</si>
  <si>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</si>
  <si>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</si>
  <si>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</si>
  <si>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</si>
  <si>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</si>
  <si>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</si>
  <si>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</si>
  <si>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</si>
  <si>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</si>
  <si>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</si>
  <si>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</si>
  <si>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</si>
  <si>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</si>
  <si>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</si>
  <si>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</si>
  <si>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</si>
  <si>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</si>
  <si>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</si>
  <si>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</si>
  <si>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</si>
  <si>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</si>
  <si>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</si>
  <si>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</si>
  <si>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</si>
  <si>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</si>
  <si>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</si>
  <si>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</si>
  <si>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</si>
  <si>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</si>
  <si>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</si>
  <si>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</si>
  <si>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</si>
  <si>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</si>
  <si>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</si>
  <si>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</si>
  <si>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</si>
  <si>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</si>
  <si>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</si>
  <si>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</si>
  <si>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</si>
  <si>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</si>
  <si>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</si>
  <si>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</si>
  <si>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</si>
  <si>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</si>
  <si>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</si>
  <si>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</si>
  <si>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</si>
  <si>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</si>
  <si>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</si>
  <si>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</si>
  <si>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</si>
  <si>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</si>
  <si>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</si>
  <si>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</si>
  <si>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</si>
  <si>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</si>
  <si>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</si>
  <si>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</si>
  <si>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</si>
  <si>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</si>
  <si>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</si>
  <si>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</si>
  <si>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</si>
  <si>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</si>
  <si>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</si>
  <si>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</si>
  <si>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</si>
  <si>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</si>
  <si>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</si>
  <si>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</si>
  <si>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</si>
  <si>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</si>
  <si>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</si>
  <si>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</si>
  <si>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</si>
  <si>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</si>
  <si>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</si>
  <si>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</si>
  <si>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</si>
  <si>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</si>
  <si>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</si>
  <si>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</si>
  <si>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</si>
  <si>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</si>
  <si>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</si>
  <si>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</si>
  <si>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</si>
  <si>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</si>
  <si>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</si>
  <si>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</si>
  <si>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</si>
  <si>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</si>
  <si>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</si>
  <si>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</si>
  <si>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</si>
  <si>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</si>
  <si>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</si>
  <si>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</si>
  <si>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</si>
  <si>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</si>
  <si>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</si>
  <si>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</si>
  <si>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</si>
  <si>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</si>
  <si>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</si>
  <si>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</si>
  <si>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</si>
  <si>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</si>
  <si>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</si>
  <si>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</si>
  <si>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</si>
  <si>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</si>
  <si>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</si>
  <si>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</si>
  <si>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</si>
  <si>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</si>
  <si>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</si>
  <si>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</si>
  <si>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</si>
  <si>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</si>
  <si>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</si>
  <si>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</si>
  <si>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</si>
  <si>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</si>
  <si>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</si>
  <si>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</si>
  <si>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</si>
  <si>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</si>
  <si>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</si>
  <si>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</si>
  <si>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</si>
  <si>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</si>
  <si>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</si>
  <si>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</si>
  <si>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</si>
  <si>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</si>
  <si>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</si>
  <si>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</si>
  <si>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</si>
  <si>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</si>
  <si>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</si>
  <si>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</si>
  <si>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</si>
  <si>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</si>
  <si>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</si>
  <si>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</si>
  <si>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</si>
  <si>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</si>
  <si>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</si>
  <si>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</si>
  <si>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</si>
  <si>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</si>
  <si>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</si>
  <si>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</si>
  <si>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</si>
  <si>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</si>
  <si>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</si>
  <si>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</si>
  <si>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</si>
  <si>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</si>
  <si>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</si>
  <si>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</si>
  <si>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</si>
  <si>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</si>
  <si>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</si>
  <si>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</si>
  <si>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</si>
  <si>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</si>
  <si>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</si>
  <si>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</si>
  <si>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</si>
  <si>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</si>
  <si>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</si>
  <si>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</si>
  <si>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</si>
  <si>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</si>
  <si>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</si>
  <si>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</si>
  <si>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</si>
  <si>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</si>
  <si>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</si>
  <si>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</si>
  <si>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</si>
  <si>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</si>
  <si>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</si>
  <si>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</si>
  <si>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</si>
  <si>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</si>
  <si>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</si>
  <si>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</si>
  <si>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</si>
  <si>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</si>
  <si>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</si>
  <si>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</si>
  <si>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</si>
  <si>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</si>
  <si>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</si>
  <si>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</si>
  <si>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</si>
  <si>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</si>
  <si>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</si>
  <si>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</si>
  <si>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</si>
  <si>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</si>
  <si>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</si>
  <si>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</si>
  <si>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</si>
  <si>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</si>
  <si>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</si>
  <si>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</si>
  <si>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</si>
  <si>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</si>
  <si>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</si>
  <si>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</si>
  <si>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</si>
  <si>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</si>
  <si>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</si>
  <si>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</si>
  <si>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</si>
  <si>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</si>
  <si>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</si>
  <si>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</si>
  <si>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</si>
  <si>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</si>
  <si>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</si>
  <si>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</si>
  <si>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</si>
  <si>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</si>
  <si>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</si>
  <si>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</si>
  <si>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</si>
  <si>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</si>
  <si>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</si>
  <si>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</si>
  <si>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</si>
  <si>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</si>
  <si>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</si>
  <si>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</si>
  <si>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</si>
  <si>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</si>
  <si>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</si>
  <si>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</si>
  <si>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</si>
  <si>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</si>
  <si>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</si>
  <si>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</si>
  <si>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</si>
  <si>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</si>
  <si>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</si>
  <si>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</si>
  <si>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</si>
  <si>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</si>
  <si>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</si>
  <si>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</si>
  <si>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</si>
  <si>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</si>
  <si>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</si>
  <si>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</si>
  <si>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</si>
  <si>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</si>
  <si>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</si>
  <si>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</si>
  <si>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</si>
  <si>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</si>
  <si>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</si>
  <si>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</si>
  <si>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</si>
  <si>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</si>
  <si>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</si>
  <si>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</si>
  <si>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</si>
  <si>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</si>
  <si>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</si>
  <si>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</si>
  <si>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</si>
  <si>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</si>
  <si>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</si>
  <si>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</si>
  <si>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</si>
  <si>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</si>
  <si>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</si>
  <si>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</si>
  <si>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</si>
  <si>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</si>
  <si>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</si>
  <si>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</si>
  <si>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</si>
  <si>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</si>
  <si>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</si>
  <si>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</si>
  <si>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</si>
  <si>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</si>
  <si>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</si>
  <si>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</si>
  <si>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</si>
  <si>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</si>
  <si>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</si>
  <si>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</si>
  <si>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</si>
  <si>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</si>
  <si>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</si>
  <si>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</si>
  <si>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</si>
  <si>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</si>
  <si>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</si>
  <si>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</si>
  <si>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</si>
  <si>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</si>
  <si>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</si>
  <si>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</si>
  <si>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</si>
  <si>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</si>
  <si>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</si>
  <si>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</si>
  <si>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</si>
  <si>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</si>
  <si>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</si>
  <si>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</si>
  <si>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</si>
  <si>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</si>
  <si>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</si>
  <si>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</si>
  <si>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</si>
  <si>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</si>
  <si>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</si>
  <si>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</si>
  <si>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</si>
  <si>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</si>
  <si>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</si>
  <si>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</si>
  <si>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</si>
  <si>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</si>
  <si>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</si>
  <si>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</si>
  <si>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</si>
  <si>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</si>
  <si>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</si>
  <si>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</si>
  <si>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</si>
  <si>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</si>
  <si>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</si>
  <si>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</si>
  <si>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</si>
  <si>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</si>
  <si>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</si>
  <si>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</si>
  <si>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</si>
  <si>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</si>
  <si>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</si>
  <si>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</si>
  <si>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</si>
  <si>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</si>
  <si>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</si>
  <si>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</si>
  <si>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</si>
  <si>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</si>
  <si>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</si>
  <si>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</si>
  <si>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</si>
  <si>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</si>
  <si>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</si>
  <si>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</si>
  <si>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</si>
  <si>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</si>
  <si>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</si>
  <si>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</si>
  <si>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</si>
  <si>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</si>
  <si>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</si>
  <si>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</si>
  <si>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</si>
  <si>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</si>
  <si>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</si>
  <si>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</si>
  <si>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</si>
  <si>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</si>
  <si>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</si>
  <si>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</si>
  <si>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</si>
  <si>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</si>
  <si>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</si>
  <si>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</si>
  <si>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</si>
  <si>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</si>
  <si>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</si>
  <si>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</si>
  <si>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</si>
  <si>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</si>
  <si>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</si>
  <si>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</si>
  <si>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</si>
  <si>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</si>
  <si>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</si>
  <si>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</si>
  <si>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</si>
  <si>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</si>
  <si>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</si>
  <si>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</si>
  <si>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</si>
  <si>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</si>
  <si>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</si>
  <si>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</si>
  <si>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</si>
  <si>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</si>
  <si>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</si>
  <si>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</si>
  <si>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</si>
  <si>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</si>
  <si>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</si>
  <si>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</si>
  <si>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</si>
  <si>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</si>
  <si>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</si>
  <si>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</si>
  <si>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</si>
  <si>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</si>
  <si>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</si>
  <si>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</si>
  <si>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</si>
  <si>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</si>
  <si>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</si>
  <si>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</si>
  <si>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</si>
  <si>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</si>
  <si>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</si>
  <si>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</si>
  <si>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</si>
  <si>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</si>
  <si>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</si>
  <si>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</si>
  <si>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</si>
  <si>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</si>
  <si>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</si>
  <si>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</si>
  <si>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</si>
  <si>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</si>
  <si>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</si>
  <si>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</si>
  <si>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</si>
  <si>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</si>
  <si>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</si>
  <si>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</si>
  <si>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</si>
  <si>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</si>
  <si>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</si>
  <si>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</si>
  <si>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</si>
  <si>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</si>
  <si>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</si>
  <si>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</si>
  <si>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</si>
  <si>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</si>
  <si>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</si>
  <si>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</si>
  <si>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</si>
  <si>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</si>
  <si>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</si>
  <si>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</si>
  <si>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</si>
  <si>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</si>
  <si>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</si>
  <si>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</si>
  <si>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</si>
  <si>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</si>
  <si>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</si>
  <si>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</si>
  <si>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</si>
  <si>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</si>
  <si>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</si>
  <si>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</si>
  <si>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</si>
  <si>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</si>
  <si>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</si>
  <si>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</si>
  <si>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</si>
  <si>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</si>
  <si>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</si>
  <si>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</si>
  <si>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</si>
  <si>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</si>
  <si>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</si>
  <si>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</si>
  <si>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</si>
  <si>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</si>
  <si>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</si>
  <si>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</si>
  <si>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</si>
  <si>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</si>
  <si>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</si>
  <si>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</si>
  <si>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</si>
  <si>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</si>
  <si>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</si>
  <si>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</si>
  <si>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</si>
  <si>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</si>
  <si>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</si>
  <si>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</si>
  <si>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</si>
  <si>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</si>
  <si>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</si>
  <si>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</si>
  <si>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</si>
  <si>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</si>
  <si>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</si>
  <si>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</si>
  <si>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</si>
  <si>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</si>
  <si>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</si>
  <si>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</si>
  <si>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</si>
  <si>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</si>
  <si>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</si>
  <si>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</si>
  <si>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</si>
  <si>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</si>
  <si>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</si>
  <si>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</si>
  <si>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</si>
  <si>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</si>
  <si>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</si>
  <si>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</si>
  <si>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</si>
  <si>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</si>
  <si>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</si>
  <si>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</si>
  <si>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</si>
  <si>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</si>
  <si>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</si>
  <si>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</si>
  <si>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</si>
  <si>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</si>
  <si>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</si>
  <si>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</si>
  <si>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</si>
  <si>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</si>
  <si>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</si>
  <si>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</si>
  <si>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</si>
  <si>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</si>
  <si>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</si>
  <si>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</si>
  <si>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</si>
  <si>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</si>
  <si>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</si>
  <si>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</si>
  <si>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</si>
  <si>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</si>
  <si>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</si>
  <si>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</si>
  <si>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</si>
  <si>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</si>
  <si>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</si>
  <si>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</si>
  <si>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</si>
  <si>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</si>
  <si>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</si>
  <si>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</si>
  <si>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</si>
  <si>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</si>
  <si>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</si>
  <si>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</si>
  <si>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</si>
  <si>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</si>
  <si>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</si>
  <si>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</si>
  <si>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</si>
  <si>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</si>
  <si>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</si>
  <si>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</si>
  <si>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</si>
  <si>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</si>
  <si>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</si>
  <si>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</si>
  <si>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</si>
  <si>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</si>
  <si>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</si>
  <si>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</si>
  <si>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</si>
  <si>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</si>
  <si>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</si>
  <si>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</si>
  <si>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</si>
  <si>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</si>
  <si>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</si>
  <si>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</si>
  <si>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</si>
  <si>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</si>
  <si>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</si>
  <si>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</si>
  <si>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</si>
  <si>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</si>
  <si>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</si>
  <si>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</si>
  <si>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</si>
  <si>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</si>
  <si>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</si>
  <si>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</si>
  <si>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</si>
  <si>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</si>
  <si>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</si>
  <si>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</si>
  <si>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</si>
  <si>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</si>
  <si>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</si>
  <si>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</si>
  <si>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</si>
  <si>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</si>
  <si>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</si>
  <si>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</si>
  <si>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</si>
  <si>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</si>
  <si>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</si>
  <si>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</si>
  <si>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</si>
  <si>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</si>
  <si>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</si>
  <si>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</si>
  <si>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</si>
  <si>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</si>
  <si>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</si>
  <si>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</si>
  <si>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</si>
  <si>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</si>
  <si>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</si>
  <si>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</si>
  <si>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</si>
  <si>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</si>
  <si>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>E48</t>
  </si>
  <si>
    <t>ZPTZPG</t>
  </si>
  <si>
    <t>Deslocamento direto entre ZPT-ZPG (Condicionado a janela da DPW para recebimento)</t>
  </si>
  <si>
    <t>ZKEZGA-1</t>
  </si>
  <si>
    <t>ZKEZGA-ZBV</t>
  </si>
  <si>
    <t>ZKEZGAZBV</t>
  </si>
  <si>
    <t>Vanderley</t>
  </si>
  <si>
    <t>ZKW102-1</t>
  </si>
  <si>
    <t>ZKW102-2</t>
  </si>
  <si>
    <t>ZKW-ZKEZGA-ZKW</t>
  </si>
  <si>
    <t>ZKWZKEZGAZKW</t>
  </si>
  <si>
    <t>Troca de trilho 13m</t>
  </si>
  <si>
    <t>Bloco de solda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</si>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</sst>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15" fillId="25" borderId="0" xfId="0" applyFont="1" applyFill="1" applyBorder="1" applyAlignment="1"/>
    <xf numFmtId="0" fontId="15" fillId="25" borderId="0" xfId="0" applyFont="1" applyFill="1" applyBorder="1" applyAlignment="1">
      <alignment wrapText="1"/>
    </xf>
    <xf numFmtId="0" fontId="15" fillId="14" borderId="0" xfId="0" applyFont="1" applyFill="1" applyBorder="1" applyAlignment="1"/>
    <xf numFmtId="0" fontId="43" fillId="14" borderId="0" xfId="0" applyFont="1" applyFill="1" applyBorder="1" applyAlignment="1"/>
    <xf numFmtId="0" fontId="15" fillId="25" borderId="0" xfId="0" quotePrefix="1" applyFont="1" applyFill="1" applyBorder="1" applyAlignment="1"/>
    <xf numFmtId="0" fontId="44" fillId="14" borderId="0" xfId="0" applyFont="1" applyFill="1" applyBorder="1" applyAlignment="1"/>
    <xf numFmtId="21" fontId="15" fillId="25" borderId="0" xfId="0" applyNumberFormat="1" applyFont="1" applyFill="1" applyBorder="1" applyAlignment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Z154" activePane="bottomRight" state="frozen"/>
      <selection pane="bottomRight" activeCell="AE157" sqref="AE15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50" t="s">
        <v>829</v>
      </c>
      <c r="AJ1" s="351"/>
      <c r="AK1" s="351"/>
      <c r="AL1" s="351"/>
      <c r="AM1" s="351"/>
      <c r="AN1" s="351"/>
      <c r="AO1" s="351"/>
      <c r="AP1" s="351"/>
      <c r="AQ1" s="351"/>
      <c r="AR1" s="352"/>
      <c r="AS1" s="352"/>
      <c r="AT1" s="352"/>
      <c r="AU1" s="352"/>
      <c r="AV1" s="352"/>
      <c r="AW1" s="352"/>
      <c r="AX1" s="351"/>
      <c r="AY1" s="351"/>
      <c r="AZ1" s="351"/>
      <c r="BA1" s="351"/>
      <c r="BB1" s="351"/>
      <c r="BC1" s="351"/>
      <c r="BD1" s="351"/>
      <c r="BE1" s="351"/>
      <c r="BF1" s="353"/>
      <c r="BG1" s="3"/>
      <c r="BH1" s="354" t="s">
        <v>830</v>
      </c>
      <c r="BI1" s="355"/>
      <c r="BJ1" s="356"/>
      <c r="BK1" s="357"/>
      <c r="BL1" s="50"/>
      <c r="BM1" s="347" t="s">
        <v>831</v>
      </c>
      <c r="BN1" s="348"/>
      <c r="BO1" s="348"/>
      <c r="BP1" s="348"/>
      <c r="BQ1" s="348"/>
      <c r="BR1" s="348"/>
      <c r="BS1" s="349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50" t="s">
        <v>832</v>
      </c>
      <c r="AJ2" s="351"/>
      <c r="AK2" s="351"/>
      <c r="AL2" s="351"/>
      <c r="AM2" s="351"/>
      <c r="AN2" s="351"/>
      <c r="AO2" s="351"/>
      <c r="AP2" s="351"/>
      <c r="AQ2" s="353"/>
      <c r="AR2" s="239"/>
      <c r="AS2" s="365" t="s">
        <v>835</v>
      </c>
      <c r="AT2" s="352"/>
      <c r="AU2" s="352"/>
      <c r="AV2" s="352"/>
      <c r="AW2" s="352"/>
      <c r="AX2" s="351"/>
      <c r="AY2" s="353"/>
      <c r="AZ2" s="4"/>
      <c r="BA2" s="344" t="s">
        <v>836</v>
      </c>
      <c r="BB2" s="346"/>
      <c r="BC2" s="350" t="s">
        <v>833</v>
      </c>
      <c r="BD2" s="351"/>
      <c r="BE2" s="351"/>
      <c r="BF2" s="353"/>
      <c r="BG2" s="3"/>
      <c r="BH2" s="358"/>
      <c r="BI2" s="359"/>
      <c r="BJ2" s="360"/>
      <c r="BK2" s="361"/>
      <c r="BL2" s="50"/>
      <c r="BM2" s="362"/>
      <c r="BN2" s="363"/>
      <c r="BO2" s="363"/>
      <c r="BP2" s="363"/>
      <c r="BQ2" s="363"/>
      <c r="BR2" s="363"/>
      <c r="BS2" s="364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44" t="s">
        <v>837</v>
      </c>
      <c r="AJ3" s="346"/>
      <c r="AK3" s="344" t="s">
        <v>838</v>
      </c>
      <c r="AL3" s="345"/>
      <c r="AM3" s="345"/>
      <c r="AN3" s="345"/>
      <c r="AO3" s="345"/>
      <c r="AP3" s="345"/>
      <c r="AQ3" s="346"/>
      <c r="AR3" s="240"/>
      <c r="AS3" s="368" t="s">
        <v>844</v>
      </c>
      <c r="AT3" s="369"/>
      <c r="AU3" s="368" t="s">
        <v>845</v>
      </c>
      <c r="AV3" s="369"/>
      <c r="AW3" s="368" t="s">
        <v>846</v>
      </c>
      <c r="AX3" s="370"/>
      <c r="AY3" s="64" t="s">
        <v>847</v>
      </c>
      <c r="AZ3" s="64"/>
      <c r="BA3" s="366"/>
      <c r="BB3" s="367"/>
      <c r="BC3" s="344" t="s">
        <v>840</v>
      </c>
      <c r="BD3" s="345"/>
      <c r="BE3" s="345"/>
      <c r="BF3" s="346"/>
      <c r="BG3" s="63"/>
      <c r="BH3" s="358"/>
      <c r="BI3" s="359"/>
      <c r="BJ3" s="360"/>
      <c r="BK3" s="361"/>
      <c r="BL3" s="50"/>
      <c r="BM3" s="347" t="s">
        <v>848</v>
      </c>
      <c r="BN3" s="348"/>
      <c r="BO3" s="348"/>
      <c r="BP3" s="349"/>
      <c r="BQ3" s="347" t="s">
        <v>466</v>
      </c>
      <c r="BR3" s="348"/>
      <c r="BS3" s="349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5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5" t="str">
        <f t="shared" si="6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5" t="str">
        <f t="shared" si="6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5" t="str">
        <f t="shared" si="6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5" t="str">
        <f t="shared" si="6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5" t="str">
        <f t="shared" si="6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5" t="str">
        <f t="shared" si="6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5" t="str">
        <f t="shared" si="6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5" t="str">
        <f t="shared" si="6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5" t="str">
        <f t="shared" si="6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5" t="str">
        <f t="shared" si="6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5" t="str">
        <f t="shared" si="6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5" t="str">
        <f t="shared" si="6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5" t="str">
        <f t="shared" si="6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5" t="str">
        <f t="shared" si="6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5" t="str">
        <f t="shared" si="6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5" t="str">
        <f t="shared" si="6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5" t="str">
        <f t="shared" si="6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5" t="str">
        <f t="shared" si="6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5" t="str">
        <f t="shared" si="6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5" t="str">
        <f t="shared" si="6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5" t="str">
        <f t="shared" si="6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5" t="str">
        <f t="shared" si="6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5" t="str">
        <f t="shared" si="6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5" t="str">
        <f t="shared" si="6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5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5" t="str">
        <f t="shared" si="6"/>
        <v>TISistema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5" t="str">
        <f t="shared" si="6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5" t="str">
        <f t="shared" si="6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5" t="str">
        <f t="shared" si="6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5" t="str">
        <f t="shared" si="6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5" t="str">
        <f t="shared" si="6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5" t="str">
        <f t="shared" si="6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5" t="str">
        <f t="shared" si="6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5" t="str">
        <f t="shared" si="6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 t="shared" si="2"/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0.95833333333333337</v>
      </c>
      <c r="BT41" s="225" t="str">
        <f t="shared" si="6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5" t="str">
        <f t="shared" si="6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5" t="str">
        <f t="shared" si="6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5" t="str">
        <f t="shared" si="6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5" t="str">
        <f t="shared" si="6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5" t="str">
        <f t="shared" si="6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 t="shared" si="2"/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3"/>
        <v>Produção</v>
      </c>
      <c r="BR47" s="19">
        <f t="shared" si="4"/>
        <v>1</v>
      </c>
      <c r="BS47" s="19">
        <f t="shared" si="5"/>
        <v>0.4</v>
      </c>
      <c r="BT47" s="225" t="str">
        <f t="shared" si="6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5" t="str">
        <f t="shared" si="6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 t="shared" si="2"/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3"/>
        <v>Aderente</v>
      </c>
      <c r="BR49" s="19">
        <f t="shared" si="4"/>
        <v>1</v>
      </c>
      <c r="BS49" s="19">
        <f t="shared" si="5"/>
        <v>1</v>
      </c>
      <c r="BT49" s="225" t="str">
        <f t="shared" si="6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5" t="str">
        <f t="shared" si="6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5" t="str">
        <f t="shared" si="6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5" t="str">
        <f t="shared" si="6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5" t="str">
        <f t="shared" si="6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5" t="str">
        <f t="shared" si="6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 t="shared" si="2"/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3"/>
        <v>Aderente</v>
      </c>
      <c r="BR55" s="19">
        <f t="shared" si="4"/>
        <v>1.0000000000000004</v>
      </c>
      <c r="BS55" s="19">
        <f t="shared" si="5"/>
        <v>1</v>
      </c>
      <c r="BT55" s="225" t="str">
        <f t="shared" si="6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 t="shared" si="2"/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5" t="str">
        <f t="shared" si="6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 t="shared" si="2"/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678</v>
      </c>
      <c r="BN57" s="15" t="s">
        <v>699</v>
      </c>
      <c r="BO57" s="165" t="s">
        <v>812</v>
      </c>
      <c r="BP57" s="17" t="s">
        <v>1056</v>
      </c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5" t="str">
        <f t="shared" si="6"/>
        <v>MecanizaçãoOperação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 t="shared" si="2"/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3"/>
        <v>Aderente</v>
      </c>
      <c r="BR58" s="19">
        <f t="shared" si="4"/>
        <v>1.4999999999999987</v>
      </c>
      <c r="BS58" s="19">
        <f t="shared" si="5"/>
        <v>1.3333333333333333</v>
      </c>
      <c r="BT58" s="225" t="str">
        <f t="shared" si="6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 t="shared" si="2"/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3"/>
        <v>Intervalo</v>
      </c>
      <c r="BR59" s="19">
        <f t="shared" si="4"/>
        <v>0.99999999999999911</v>
      </c>
      <c r="BS59" s="19">
        <f t="shared" si="5"/>
        <v>1.8333333333333333</v>
      </c>
      <c r="BT59" s="225" t="str">
        <f t="shared" si="6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 t="shared" si="2"/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3"/>
        <v>Aderente</v>
      </c>
      <c r="BR60" s="19">
        <f t="shared" si="4"/>
        <v>1.333333333333333</v>
      </c>
      <c r="BS60" s="19">
        <f t="shared" si="5"/>
        <v>1</v>
      </c>
      <c r="BT60" s="225" t="str">
        <f t="shared" si="6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 t="shared" si="2"/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5" t="str">
        <f t="shared" si="6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5" t="str">
        <f t="shared" si="6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5" t="str">
        <f t="shared" si="6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 t="shared" si="2"/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5" t="str">
        <f t="shared" si="6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 t="shared" si="2"/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5" t="str">
        <f t="shared" si="6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 t="shared" si="2"/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3"/>
        <v>Aderente</v>
      </c>
      <c r="BR66" s="19">
        <f t="shared" si="4"/>
        <v>1.0000000000000004</v>
      </c>
      <c r="BS66" s="19">
        <f t="shared" si="5"/>
        <v>1</v>
      </c>
      <c r="BT66" s="225" t="str">
        <f t="shared" si="6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5" t="str">
        <f t="shared" si="6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 t="shared" si="2"/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5" t="str">
        <f t="shared" si="6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 t="shared" si="2"/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5" t="str">
        <f t="shared" si="6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 t="shared" si="2"/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5" t="str">
        <f t="shared" si="6"/>
        <v>CondiçõesClimáticaTemperatura</v>
      </c>
    </row>
    <row r="71" spans="1:72">
      <c r="A71" s="51" t="str">
        <f t="shared" ref="A71:A100" si="7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5" t="str">
        <f t="shared" ref="BT71:BT100" si="12">IF(BN71="","",SUBSTITUTE(BM71," ","")&amp;SUBSTITUTE(BN71," ",""))</f>
        <v/>
      </c>
    </row>
    <row r="72" spans="1:72">
      <c r="A72" s="51" t="str">
        <f t="shared" si="7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 t="shared" si="8"/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9"/>
        <v>Intervalo</v>
      </c>
      <c r="BR72" s="19">
        <f t="shared" si="10"/>
        <v>0.99999999999999911</v>
      </c>
      <c r="BS72" s="19">
        <f t="shared" si="11"/>
        <v>1</v>
      </c>
      <c r="BT72" s="225" t="str">
        <f t="shared" si="12"/>
        <v>OKOK</v>
      </c>
    </row>
    <row r="73" spans="1:72">
      <c r="A73" s="51" t="str">
        <f t="shared" si="7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 t="shared" si="8"/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9"/>
        <v>Aderente</v>
      </c>
      <c r="BR73" s="19">
        <f t="shared" si="10"/>
        <v>1.0000000000000004</v>
      </c>
      <c r="BS73" s="19">
        <f t="shared" si="11"/>
        <v>1.04</v>
      </c>
      <c r="BT73" s="225" t="str">
        <f t="shared" si="12"/>
        <v>OKOK</v>
      </c>
    </row>
    <row r="74" spans="1:72">
      <c r="A74" s="51" t="str">
        <f t="shared" si="7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 t="shared" si="8"/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5" t="str">
        <f t="shared" si="12"/>
        <v>CondiçõesClimáticaTemperatura</v>
      </c>
    </row>
    <row r="75" spans="1:72">
      <c r="A75" s="51" t="str">
        <f t="shared" si="7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 t="shared" si="8"/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5" t="str">
        <f t="shared" si="12"/>
        <v>SemOportunidadeSemOportunidade</v>
      </c>
    </row>
    <row r="76" spans="1:72">
      <c r="A76" s="51" t="str">
        <f t="shared" si="7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 t="shared" si="8"/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5" t="str">
        <f t="shared" si="12"/>
        <v>PCMVIARecursosInternos</v>
      </c>
    </row>
    <row r="77" spans="1:72">
      <c r="A77" s="51" t="str">
        <f t="shared" si="7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 t="shared" si="8"/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9"/>
        <v>Produção</v>
      </c>
      <c r="BR77" s="19">
        <f t="shared" si="10"/>
        <v>1</v>
      </c>
      <c r="BS77" s="19">
        <f t="shared" si="11"/>
        <v>0</v>
      </c>
      <c r="BT77" s="225" t="str">
        <f t="shared" si="12"/>
        <v>TISistema</v>
      </c>
    </row>
    <row r="78" spans="1:72">
      <c r="A78" s="51" t="str">
        <f t="shared" si="7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5" t="str">
        <f t="shared" si="12"/>
        <v/>
      </c>
    </row>
    <row r="79" spans="1:72">
      <c r="A79" s="51" t="str">
        <f t="shared" si="7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5" t="str">
        <f t="shared" si="12"/>
        <v/>
      </c>
    </row>
    <row r="80" spans="1:72">
      <c r="A80" s="51" t="str">
        <f t="shared" si="7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 t="shared" si="8"/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9"/>
        <v>Produção e Intervalo</v>
      </c>
      <c r="BR80" s="19">
        <f t="shared" si="10"/>
        <v>0</v>
      </c>
      <c r="BS80" s="19">
        <f t="shared" si="11"/>
        <v>0</v>
      </c>
      <c r="BT80" s="225" t="str">
        <f t="shared" si="12"/>
        <v>MecânicaLocomotiva</v>
      </c>
    </row>
    <row r="81" spans="1:72">
      <c r="A81" s="51" t="str">
        <f t="shared" si="7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 t="shared" si="8"/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9"/>
        <v>Produção e Intervalo</v>
      </c>
      <c r="BR81" s="19">
        <f t="shared" si="10"/>
        <v>0</v>
      </c>
      <c r="BS81" s="19">
        <f t="shared" si="11"/>
        <v>0</v>
      </c>
      <c r="BT81" s="225" t="str">
        <f t="shared" si="12"/>
        <v>MecanizaçãoAtivos</v>
      </c>
    </row>
    <row r="82" spans="1:72">
      <c r="A82" s="51" t="str">
        <f t="shared" si="7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 t="shared" si="8"/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9"/>
        <v>Aderente</v>
      </c>
      <c r="BR82" s="19">
        <f t="shared" si="10"/>
        <v>1</v>
      </c>
      <c r="BS82" s="19">
        <f t="shared" si="11"/>
        <v>2.0666666666666669</v>
      </c>
      <c r="BT82" s="225" t="str">
        <f t="shared" si="12"/>
        <v>OKOK</v>
      </c>
    </row>
    <row r="83" spans="1:72">
      <c r="A83" s="51" t="str">
        <f t="shared" si="7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 t="shared" si="8"/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9"/>
        <v>Produção e Intervalo</v>
      </c>
      <c r="BR83" s="19">
        <f t="shared" si="10"/>
        <v>0</v>
      </c>
      <c r="BS83" s="19">
        <f t="shared" si="11"/>
        <v>0</v>
      </c>
      <c r="BT83" s="225" t="str">
        <f t="shared" si="12"/>
        <v>SuperExecução</v>
      </c>
    </row>
    <row r="84" spans="1:72">
      <c r="A84" s="51" t="str">
        <f t="shared" si="7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 t="shared" si="8"/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9"/>
        <v>Produção e Intervalo</v>
      </c>
      <c r="BR84" s="19">
        <f t="shared" si="10"/>
        <v>0</v>
      </c>
      <c r="BS84" s="19">
        <f t="shared" si="11"/>
        <v>0</v>
      </c>
      <c r="BT84" s="225" t="str">
        <f t="shared" si="12"/>
        <v>SuperExecução</v>
      </c>
    </row>
    <row r="85" spans="1:72">
      <c r="A85" s="51" t="str">
        <f t="shared" si="7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 t="shared" si="8"/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9"/>
        <v>Produção e Intervalo</v>
      </c>
      <c r="BR85" s="19">
        <f t="shared" si="10"/>
        <v>0</v>
      </c>
      <c r="BS85" s="19">
        <f t="shared" si="11"/>
        <v>0</v>
      </c>
      <c r="BT85" s="225" t="str">
        <f t="shared" si="12"/>
        <v>SuperExecução</v>
      </c>
    </row>
    <row r="86" spans="1:72">
      <c r="A86" s="51" t="str">
        <f t="shared" si="7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5" t="str">
        <f t="shared" si="12"/>
        <v/>
      </c>
    </row>
    <row r="87" spans="1:72">
      <c r="A87" s="51" t="str">
        <f t="shared" si="7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 t="shared" si="8"/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9"/>
        <v>Produção e Intervalo</v>
      </c>
      <c r="BR87" s="19">
        <f t="shared" si="10"/>
        <v>0</v>
      </c>
      <c r="BS87" s="19">
        <f t="shared" si="11"/>
        <v>0</v>
      </c>
      <c r="BT87" s="225" t="str">
        <f t="shared" si="12"/>
        <v>SuperExecução</v>
      </c>
    </row>
    <row r="88" spans="1:72">
      <c r="A88" s="51" t="str">
        <f t="shared" si="7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5" t="str">
        <f t="shared" si="12"/>
        <v/>
      </c>
    </row>
    <row r="89" spans="1:72">
      <c r="A89" s="51" t="str">
        <f t="shared" si="7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 t="shared" si="8"/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9"/>
        <v>Produção e Intervalo</v>
      </c>
      <c r="BR89" s="19">
        <f t="shared" si="10"/>
        <v>0</v>
      </c>
      <c r="BS89" s="19">
        <f t="shared" si="11"/>
        <v>0</v>
      </c>
      <c r="BT89" s="225" t="str">
        <f t="shared" si="12"/>
        <v>CondiçõesClimáticaTemperatura</v>
      </c>
    </row>
    <row r="90" spans="1:72">
      <c r="A90" s="51" t="str">
        <f t="shared" si="7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 t="shared" si="8"/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9"/>
        <v>Produção e Intervalo</v>
      </c>
      <c r="BR90" s="19">
        <f t="shared" si="10"/>
        <v>0</v>
      </c>
      <c r="BS90" s="19">
        <f t="shared" si="11"/>
        <v>0</v>
      </c>
      <c r="BT90" s="225" t="str">
        <f t="shared" si="12"/>
        <v>CondiçõesClimáticaTemperatura</v>
      </c>
    </row>
    <row r="91" spans="1:72">
      <c r="A91" s="51" t="str">
        <f t="shared" si="7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 t="shared" si="8"/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9"/>
        <v>Produção e Intervalo</v>
      </c>
      <c r="BR91" s="19">
        <f t="shared" si="10"/>
        <v>0</v>
      </c>
      <c r="BS91" s="19">
        <f t="shared" si="11"/>
        <v>0</v>
      </c>
      <c r="BT91" s="225" t="str">
        <f t="shared" si="12"/>
        <v>CondiçõesClimáticaTemperatura</v>
      </c>
    </row>
    <row r="92" spans="1:72">
      <c r="A92" s="51" t="str">
        <f t="shared" si="7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5" t="str">
        <f t="shared" si="12"/>
        <v/>
      </c>
    </row>
    <row r="93" spans="1:72">
      <c r="A93" s="51" t="str">
        <f t="shared" si="7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 t="shared" si="8"/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9"/>
        <v>Aderente</v>
      </c>
      <c r="BR93" s="19">
        <f t="shared" si="10"/>
        <v>1</v>
      </c>
      <c r="BS93" s="19">
        <f t="shared" si="11"/>
        <v>1</v>
      </c>
      <c r="BT93" s="225" t="str">
        <f t="shared" si="12"/>
        <v>OKOK</v>
      </c>
    </row>
    <row r="94" spans="1:72">
      <c r="A94" s="51" t="str">
        <f t="shared" si="7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 t="shared" si="8"/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9"/>
        <v>Produção e Intervalo</v>
      </c>
      <c r="BR94" s="19">
        <f t="shared" si="10"/>
        <v>0</v>
      </c>
      <c r="BS94" s="19">
        <f t="shared" si="11"/>
        <v>0</v>
      </c>
      <c r="BT94" s="225" t="str">
        <f t="shared" si="12"/>
        <v>SuperExecução</v>
      </c>
    </row>
    <row r="95" spans="1:72" ht="16.5" customHeight="1">
      <c r="A95" s="51" t="str">
        <f t="shared" si="7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5" t="str">
        <f t="shared" si="12"/>
        <v/>
      </c>
    </row>
    <row r="96" spans="1:72">
      <c r="A96" s="51" t="str">
        <f t="shared" si="7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 t="shared" si="8"/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9"/>
        <v>Aderente</v>
      </c>
      <c r="BR96" s="19">
        <f t="shared" si="10"/>
        <v>1.0000000000000009</v>
      </c>
      <c r="BS96" s="19">
        <f t="shared" si="11"/>
        <v>1</v>
      </c>
      <c r="BT96" s="225" t="str">
        <f t="shared" si="12"/>
        <v>OKOK</v>
      </c>
    </row>
    <row r="97" spans="1:72">
      <c r="A97" s="51" t="str">
        <f t="shared" si="7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 t="shared" si="8"/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9"/>
        <v>Aderente</v>
      </c>
      <c r="BR97" s="19">
        <f t="shared" si="10"/>
        <v>1</v>
      </c>
      <c r="BS97" s="19">
        <f t="shared" si="11"/>
        <v>1</v>
      </c>
      <c r="BT97" s="225" t="str">
        <f t="shared" si="12"/>
        <v>OKOK</v>
      </c>
    </row>
    <row r="98" spans="1:72">
      <c r="A98" s="51" t="str">
        <f t="shared" si="7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 t="shared" si="8"/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9"/>
        <v>Aderente</v>
      </c>
      <c r="BR98" s="19">
        <f t="shared" si="10"/>
        <v>1.0000000000000009</v>
      </c>
      <c r="BS98" s="19">
        <f t="shared" si="11"/>
        <v>1.0733333333333333</v>
      </c>
      <c r="BT98" s="225" t="str">
        <f t="shared" si="12"/>
        <v>OKOK</v>
      </c>
    </row>
    <row r="99" spans="1:72">
      <c r="A99" s="51" t="str">
        <f t="shared" si="7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 t="shared" si="8"/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9"/>
        <v>Produção e Intervalo</v>
      </c>
      <c r="BR99" s="19">
        <f t="shared" si="10"/>
        <v>0</v>
      </c>
      <c r="BS99" s="19">
        <f t="shared" si="11"/>
        <v>0</v>
      </c>
      <c r="BT99" s="225" t="str">
        <f t="shared" si="12"/>
        <v>SuperExecução</v>
      </c>
    </row>
    <row r="100" spans="1:72">
      <c r="A100" s="51" t="str">
        <f t="shared" si="7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5" t="str">
        <f t="shared" si="12"/>
        <v/>
      </c>
    </row>
    <row r="101" spans="1:72">
      <c r="A101" s="51" t="str">
        <f t="shared" ref="A101:A163" si="13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 t="shared" ref="AY101:AY163" si="14"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5">IF(AND(BR101&lt;1,BS101&lt;1),"Produção e Intervalo",IF(BR101&lt;1,"Intervalo",IF(BS101&lt;1,"Produção","Aderente")))</f>
        <v>Aderente</v>
      </c>
      <c r="BR101" s="19">
        <f t="shared" ref="BR101:BR163" si="16">IF(OR(B101="",F101=""),"*",AY101/P101)</f>
        <v>1</v>
      </c>
      <c r="BS101" s="19">
        <f t="shared" ref="BS101:BS163" si="17">IF(OR(B101="",F101=""),"*",BA101/Q101)</f>
        <v>1</v>
      </c>
      <c r="BT101" s="225" t="str">
        <f t="shared" ref="BT70:BT133" si="18">IF(BN101="","",SUBSTITUTE(BM101," ","")&amp;SUBSTITUTE(BN101," ",""))</f>
        <v>OKOK</v>
      </c>
    </row>
    <row r="102" spans="1:72">
      <c r="A102" s="51" t="str">
        <f t="shared" si="13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5" t="str">
        <f t="shared" si="18"/>
        <v/>
      </c>
    </row>
    <row r="103" spans="1:72">
      <c r="A103" s="51" t="str">
        <f t="shared" si="13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5"/>
        <v>Produção e Intervalo</v>
      </c>
      <c r="BR103" s="19">
        <f t="shared" si="16"/>
        <v>0</v>
      </c>
      <c r="BS103" s="19">
        <f t="shared" si="17"/>
        <v>0</v>
      </c>
      <c r="BT103" s="225" t="str">
        <f t="shared" si="18"/>
        <v>SemOportunidadeSemOportunidade</v>
      </c>
    </row>
    <row r="104" spans="1:72">
      <c r="A104" s="51" t="str">
        <f t="shared" si="13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5"/>
        <v>Produção e Intervalo</v>
      </c>
      <c r="BR104" s="19">
        <f t="shared" si="16"/>
        <v>0</v>
      </c>
      <c r="BS104" s="19">
        <f t="shared" si="17"/>
        <v>0</v>
      </c>
      <c r="BT104" s="225" t="str">
        <f t="shared" si="18"/>
        <v>SemOportunidadeSemOportunidade</v>
      </c>
    </row>
    <row r="105" spans="1:72">
      <c r="A105" s="51" t="str">
        <f t="shared" si="13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5"/>
        <v>Aderente</v>
      </c>
      <c r="BR105" s="19">
        <f t="shared" si="16"/>
        <v>1.0375000000000003</v>
      </c>
      <c r="BS105" s="19">
        <f t="shared" si="17"/>
        <v>1.1333333333333333</v>
      </c>
      <c r="BT105" s="225" t="str">
        <f t="shared" si="18"/>
        <v>OKOK</v>
      </c>
    </row>
    <row r="106" spans="1:72">
      <c r="A106" s="51" t="str">
        <f t="shared" si="13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5"/>
        <v>Produção e Intervalo</v>
      </c>
      <c r="BR106" s="19">
        <f t="shared" si="16"/>
        <v>0</v>
      </c>
      <c r="BS106" s="19">
        <f t="shared" si="17"/>
        <v>0</v>
      </c>
      <c r="BT106" s="225" t="str">
        <f t="shared" si="18"/>
        <v>MecânicaLocomotiva</v>
      </c>
    </row>
    <row r="107" spans="1:72">
      <c r="A107" s="51" t="str">
        <f t="shared" si="13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5"/>
        <v>Produção e Intervalo</v>
      </c>
      <c r="BR107" s="19">
        <f t="shared" si="16"/>
        <v>0</v>
      </c>
      <c r="BS107" s="19">
        <f t="shared" si="17"/>
        <v>0</v>
      </c>
      <c r="BT107" s="225" t="str">
        <f t="shared" si="18"/>
        <v>MecânicaLocomotiva</v>
      </c>
    </row>
    <row r="108" spans="1:72">
      <c r="A108" s="51" t="str">
        <f t="shared" si="13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5"/>
        <v>Produção e Intervalo</v>
      </c>
      <c r="BR108" s="19">
        <f t="shared" si="16"/>
        <v>0</v>
      </c>
      <c r="BS108" s="19">
        <f t="shared" si="17"/>
        <v>0</v>
      </c>
      <c r="BT108" s="225" t="str">
        <f t="shared" si="18"/>
        <v>MecanizaçãoAtivos</v>
      </c>
    </row>
    <row r="109" spans="1:72">
      <c r="A109" s="51" t="str">
        <f t="shared" si="13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 t="shared" si="14"/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5"/>
        <v>Produção e Intervalo</v>
      </c>
      <c r="BR109" s="19">
        <f t="shared" si="16"/>
        <v>0</v>
      </c>
      <c r="BS109" s="19">
        <f t="shared" si="17"/>
        <v>0</v>
      </c>
      <c r="BT109" s="225" t="str">
        <f t="shared" si="18"/>
        <v>PCMVIARecursosInternos</v>
      </c>
    </row>
    <row r="110" spans="1:72">
      <c r="A110" s="51" t="str">
        <f t="shared" si="13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 t="shared" si="14"/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5"/>
        <v>Produção e Intervalo</v>
      </c>
      <c r="BR110" s="19">
        <f t="shared" si="16"/>
        <v>0</v>
      </c>
      <c r="BS110" s="19">
        <f t="shared" si="17"/>
        <v>0</v>
      </c>
      <c r="BT110" s="225" t="str">
        <f t="shared" si="18"/>
        <v>PCMVIARecursosInternos</v>
      </c>
    </row>
    <row r="111" spans="1:72">
      <c r="A111" s="51" t="str">
        <f t="shared" si="13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 t="shared" si="14"/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5"/>
        <v>Aderente</v>
      </c>
      <c r="BR111" s="19">
        <f t="shared" si="16"/>
        <v>1.5750000000000004</v>
      </c>
      <c r="BS111" s="19">
        <f t="shared" si="17"/>
        <v>1</v>
      </c>
      <c r="BT111" s="225" t="str">
        <f t="shared" si="18"/>
        <v>OKOK</v>
      </c>
    </row>
    <row r="112" spans="1:72">
      <c r="A112" s="51" t="str">
        <f t="shared" si="13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 t="shared" si="14"/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5"/>
        <v>Produção e Intervalo</v>
      </c>
      <c r="BR112" s="19">
        <f t="shared" si="16"/>
        <v>0</v>
      </c>
      <c r="BS112" s="19">
        <f t="shared" si="17"/>
        <v>0</v>
      </c>
      <c r="BT112" s="225" t="str">
        <f t="shared" si="18"/>
        <v>SuperExecução</v>
      </c>
    </row>
    <row r="113" spans="1:75">
      <c r="A113" s="51" t="str">
        <f t="shared" si="13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 t="shared" si="14"/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5"/>
        <v>Aderente</v>
      </c>
      <c r="BR113" s="19">
        <f t="shared" si="16"/>
        <v>1.0000000000000004</v>
      </c>
      <c r="BS113" s="19">
        <f t="shared" si="17"/>
        <v>1</v>
      </c>
      <c r="BT113" s="225" t="str">
        <f t="shared" si="18"/>
        <v>OKOK</v>
      </c>
    </row>
    <row r="114" spans="1:75">
      <c r="A114" s="51" t="str">
        <f t="shared" si="13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 t="shared" si="14"/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5"/>
        <v>Produção</v>
      </c>
      <c r="BR114" s="19">
        <f t="shared" si="16"/>
        <v>1</v>
      </c>
      <c r="BS114" s="19">
        <f t="shared" si="17"/>
        <v>0.5</v>
      </c>
      <c r="BT114" s="225" t="str">
        <f t="shared" si="18"/>
        <v>CondiçõesClimáticaTemperatura</v>
      </c>
    </row>
    <row r="115" spans="1:75">
      <c r="A115" s="51" t="str">
        <f t="shared" si="13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 t="shared" si="14"/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5"/>
        <v>Produção</v>
      </c>
      <c r="BR115" s="19">
        <f t="shared" si="16"/>
        <v>1</v>
      </c>
      <c r="BS115" s="19">
        <f t="shared" si="17"/>
        <v>0.5</v>
      </c>
      <c r="BT115" s="225" t="str">
        <f t="shared" si="18"/>
        <v>CondiçõesClimáticaTemperatura</v>
      </c>
    </row>
    <row r="116" spans="1:75">
      <c r="A116" s="51" t="str">
        <f t="shared" si="13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 t="shared" si="14"/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5"/>
        <v>Produção</v>
      </c>
      <c r="BR116" s="19">
        <f t="shared" si="16"/>
        <v>1</v>
      </c>
      <c r="BS116" s="19">
        <f t="shared" si="17"/>
        <v>0.5</v>
      </c>
      <c r="BT116" s="225" t="str">
        <f t="shared" si="18"/>
        <v>CondiçõesClimáticaTemperatura</v>
      </c>
    </row>
    <row r="117" spans="1:75">
      <c r="A117" s="51" t="str">
        <f t="shared" si="13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 t="shared" si="14"/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5"/>
        <v>Produção</v>
      </c>
      <c r="BR117" s="19">
        <f t="shared" si="16"/>
        <v>1</v>
      </c>
      <c r="BS117" s="19">
        <f t="shared" si="17"/>
        <v>0</v>
      </c>
      <c r="BT117" s="225" t="str">
        <f t="shared" si="18"/>
        <v>SuperEquipamento</v>
      </c>
    </row>
    <row r="118" spans="1:75" ht="23.25">
      <c r="A118" s="51" t="str">
        <f t="shared" si="13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 t="shared" si="14"/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5"/>
        <v>Aderente</v>
      </c>
      <c r="BR118" s="19">
        <f t="shared" si="16"/>
        <v>1</v>
      </c>
      <c r="BS118" s="19">
        <f t="shared" si="17"/>
        <v>1</v>
      </c>
      <c r="BT118" s="225" t="str">
        <f t="shared" si="18"/>
        <v>OKOK</v>
      </c>
    </row>
    <row r="119" spans="1:75" ht="33.75" customHeight="1">
      <c r="A119" s="51" t="str">
        <f t="shared" si="13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 t="shared" si="14"/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5"/>
        <v>Aderente</v>
      </c>
      <c r="BR119" s="19">
        <f t="shared" si="16"/>
        <v>1.0000000000000002</v>
      </c>
      <c r="BS119" s="19">
        <f t="shared" si="17"/>
        <v>1</v>
      </c>
      <c r="BT119" s="225" t="str">
        <f t="shared" si="18"/>
        <v>OKOK</v>
      </c>
    </row>
    <row r="120" spans="1:75">
      <c r="A120" s="51" t="str">
        <f t="shared" si="13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 t="shared" si="14"/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5"/>
        <v>Aderente</v>
      </c>
      <c r="BR120" s="19">
        <f t="shared" si="16"/>
        <v>1</v>
      </c>
      <c r="BS120" s="19">
        <f t="shared" si="17"/>
        <v>1</v>
      </c>
      <c r="BT120" s="225" t="str">
        <f t="shared" si="18"/>
        <v>OKOK</v>
      </c>
    </row>
    <row r="121" spans="1:75">
      <c r="A121" s="51" t="str">
        <f t="shared" si="13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 t="shared" si="14"/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5"/>
        <v>Aderente</v>
      </c>
      <c r="BR121" s="19">
        <f t="shared" si="16"/>
        <v>1</v>
      </c>
      <c r="BS121" s="19">
        <f t="shared" si="17"/>
        <v>1.0416666666666667</v>
      </c>
      <c r="BT121" s="225" t="str">
        <f t="shared" si="18"/>
        <v>OKOK</v>
      </c>
    </row>
    <row r="122" spans="1:75">
      <c r="A122" s="51" t="str">
        <f t="shared" si="13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 t="shared" si="14"/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5"/>
        <v>Produção</v>
      </c>
      <c r="BR122" s="19">
        <f t="shared" si="16"/>
        <v>1</v>
      </c>
      <c r="BS122" s="19">
        <f t="shared" si="17"/>
        <v>0.61222222222222222</v>
      </c>
      <c r="BT122" s="225" t="str">
        <f t="shared" si="18"/>
        <v>ModernizaçãoExecução</v>
      </c>
    </row>
    <row r="123" spans="1:75">
      <c r="A123" s="51" t="str">
        <f t="shared" si="13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 t="shared" si="14"/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5"/>
        <v>Aderente</v>
      </c>
      <c r="BR123" s="19">
        <f t="shared" si="16"/>
        <v>1</v>
      </c>
      <c r="BS123" s="19">
        <f t="shared" si="17"/>
        <v>1</v>
      </c>
      <c r="BT123" s="225" t="str">
        <f t="shared" si="18"/>
        <v>OKOK</v>
      </c>
    </row>
    <row r="124" spans="1:75">
      <c r="A124" s="51" t="str">
        <f t="shared" si="13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 t="shared" si="14"/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5"/>
        <v>Aderente</v>
      </c>
      <c r="BR124" s="19">
        <f t="shared" si="16"/>
        <v>1</v>
      </c>
      <c r="BS124" s="19">
        <f t="shared" si="17"/>
        <v>2</v>
      </c>
      <c r="BT124" s="225" t="str">
        <f t="shared" si="18"/>
        <v>OKOK</v>
      </c>
    </row>
    <row r="125" spans="1:75" ht="33.75" customHeight="1">
      <c r="A125" s="51" t="str">
        <f t="shared" si="13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 t="shared" si="14"/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5"/>
        <v>Aderente</v>
      </c>
      <c r="BR125" s="19">
        <f t="shared" si="16"/>
        <v>1.1818181818181819</v>
      </c>
      <c r="BS125" s="19">
        <f t="shared" si="17"/>
        <v>1</v>
      </c>
      <c r="BT125" s="225" t="str">
        <f t="shared" si="18"/>
        <v>OKOK</v>
      </c>
    </row>
    <row r="126" spans="1:75">
      <c r="A126" s="51" t="str">
        <f t="shared" si="13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 t="shared" si="14"/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5"/>
        <v>Aderente</v>
      </c>
      <c r="BR126" s="19">
        <f t="shared" si="16"/>
        <v>1</v>
      </c>
      <c r="BS126" s="19">
        <f t="shared" si="17"/>
        <v>2.6</v>
      </c>
      <c r="BT126" s="225" t="str">
        <f t="shared" si="18"/>
        <v>OKOK</v>
      </c>
    </row>
    <row r="127" spans="1:75">
      <c r="A127" s="51" t="str">
        <f t="shared" si="13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 t="shared" si="14"/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5"/>
        <v>Aderente</v>
      </c>
      <c r="BR127" s="19">
        <f t="shared" si="16"/>
        <v>1</v>
      </c>
      <c r="BS127" s="19">
        <f t="shared" si="17"/>
        <v>1</v>
      </c>
      <c r="BT127" s="225" t="str">
        <f t="shared" si="18"/>
        <v>OKOK</v>
      </c>
    </row>
    <row r="128" spans="1:75">
      <c r="A128" s="51" t="str">
        <f t="shared" si="13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 t="shared" si="14"/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5"/>
        <v>Intervalo</v>
      </c>
      <c r="BR128" s="19">
        <f t="shared" si="16"/>
        <v>0.99999999999999911</v>
      </c>
      <c r="BS128" s="19">
        <f t="shared" si="17"/>
        <v>15</v>
      </c>
      <c r="BT128" s="225" t="str">
        <f t="shared" si="18"/>
        <v>OKOK</v>
      </c>
      <c r="BU128" s="5"/>
      <c r="BV128" s="5"/>
      <c r="BW128" s="5"/>
    </row>
    <row r="129" spans="1:75" ht="23.25">
      <c r="A129" s="51" t="str">
        <f t="shared" si="13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 t="shared" si="14"/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5"/>
        <v>Aderente</v>
      </c>
      <c r="BR129" s="19">
        <f t="shared" si="16"/>
        <v>1</v>
      </c>
      <c r="BS129" s="19">
        <f t="shared" si="17"/>
        <v>1</v>
      </c>
      <c r="BT129" s="225" t="str">
        <f t="shared" si="18"/>
        <v>OKOK</v>
      </c>
      <c r="BU129" s="5"/>
      <c r="BV129" s="5"/>
      <c r="BW129" s="5"/>
    </row>
    <row r="130" spans="1:75">
      <c r="A130" s="51" t="str">
        <f t="shared" si="13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>
      <c r="A131" s="51" t="str">
        <f t="shared" si="13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>
      <c r="A132" s="51" t="str">
        <f t="shared" si="13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 t="shared" si="14"/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5"/>
        <v>Produção e Intervalo</v>
      </c>
      <c r="BR132" s="19">
        <f t="shared" si="16"/>
        <v>0</v>
      </c>
      <c r="BS132" s="19">
        <f t="shared" si="17"/>
        <v>0</v>
      </c>
      <c r="BT132" s="225" t="str">
        <f t="shared" si="18"/>
        <v>SemOportunidadeSemOportunidade</v>
      </c>
      <c r="BU132" s="5"/>
      <c r="BV132" s="5"/>
      <c r="BW132" s="5"/>
    </row>
    <row r="133" spans="1:75">
      <c r="A133" s="51" t="str">
        <f t="shared" si="13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 t="shared" si="14"/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5"/>
        <v>Produção e Intervalo</v>
      </c>
      <c r="BR133" s="19">
        <f t="shared" si="16"/>
        <v>0</v>
      </c>
      <c r="BS133" s="19">
        <f t="shared" si="17"/>
        <v>0</v>
      </c>
      <c r="BT133" s="225" t="str">
        <f t="shared" si="18"/>
        <v>SemOportunidadeSemOportunidade</v>
      </c>
      <c r="BU133" s="5"/>
      <c r="BV133" s="5"/>
      <c r="BW133" s="5"/>
    </row>
    <row r="134" spans="1:75">
      <c r="A134" s="51" t="str">
        <f t="shared" si="13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 t="shared" si="14"/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5"/>
        <v>Produção e Intervalo</v>
      </c>
      <c r="BR134" s="19">
        <f t="shared" si="16"/>
        <v>0</v>
      </c>
      <c r="BS134" s="19">
        <f t="shared" si="17"/>
        <v>0</v>
      </c>
      <c r="BT134" s="225" t="str">
        <f t="shared" ref="BT134:BT209" si="19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3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 t="shared" si="14"/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5"/>
        <v>Produção e Intervalo</v>
      </c>
      <c r="BR135" s="19">
        <f t="shared" si="16"/>
        <v>0</v>
      </c>
      <c r="BS135" s="19">
        <f t="shared" si="17"/>
        <v>0</v>
      </c>
      <c r="BT135" s="225" t="str">
        <f t="shared" si="19"/>
        <v>SuperExecução</v>
      </c>
      <c r="BU135" s="5"/>
      <c r="BV135" s="5"/>
      <c r="BW135" s="5"/>
    </row>
    <row r="136" spans="1:75">
      <c r="A136" s="51" t="str">
        <f t="shared" si="13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 t="shared" si="14"/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5"/>
        <v>Produção e Intervalo</v>
      </c>
      <c r="BR136" s="19">
        <f t="shared" si="16"/>
        <v>0</v>
      </c>
      <c r="BS136" s="19">
        <f t="shared" si="17"/>
        <v>0</v>
      </c>
      <c r="BT136" s="225" t="str">
        <f t="shared" si="19"/>
        <v>SuperExecução</v>
      </c>
      <c r="BU136" s="5"/>
      <c r="BV136" s="5"/>
      <c r="BW136" s="5"/>
    </row>
    <row r="137" spans="1:75">
      <c r="A137" s="51" t="str">
        <f t="shared" si="13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 t="shared" si="14"/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5"/>
        <v>Aderente</v>
      </c>
      <c r="BR137" s="19">
        <f t="shared" si="16"/>
        <v>1.0000000000000004</v>
      </c>
      <c r="BS137" s="19">
        <f t="shared" si="17"/>
        <v>1</v>
      </c>
      <c r="BT137" s="225" t="str">
        <f t="shared" si="19"/>
        <v>OKOK</v>
      </c>
      <c r="BU137" s="5"/>
      <c r="BV137" s="5"/>
      <c r="BW137" s="5"/>
    </row>
    <row r="138" spans="1:75">
      <c r="A138" s="51" t="str">
        <f t="shared" si="13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>
      <c r="A139" s="51" t="str">
        <f t="shared" si="13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 t="shared" si="14"/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5"/>
        <v>Intervalo</v>
      </c>
      <c r="BR139" s="19">
        <f t="shared" si="16"/>
        <v>0.99999999999999922</v>
      </c>
      <c r="BS139" s="19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>
      <c r="A140" s="51" t="str">
        <f t="shared" si="13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 t="shared" si="14"/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5"/>
        <v>Produção e Intervalo</v>
      </c>
      <c r="BR140" s="19">
        <f t="shared" si="16"/>
        <v>0</v>
      </c>
      <c r="BS140" s="19">
        <f t="shared" si="17"/>
        <v>0</v>
      </c>
      <c r="BT140" s="225" t="str">
        <f t="shared" si="19"/>
        <v>SuperExecução</v>
      </c>
      <c r="BU140" s="5"/>
      <c r="BV140" s="5"/>
      <c r="BW140" s="5"/>
    </row>
    <row r="141" spans="1:75">
      <c r="A141" s="51" t="str">
        <f t="shared" si="13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 t="shared" si="14"/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5"/>
        <v>Intervalo</v>
      </c>
      <c r="BR141" s="19">
        <f t="shared" si="16"/>
        <v>0.99999999999999922</v>
      </c>
      <c r="BS141" s="19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>
      <c r="A142" s="51" t="str">
        <f t="shared" si="13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1" t="str">
        <f t="shared" si="13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>
      <c r="A144" s="51" t="str">
        <f t="shared" si="13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 t="shared" si="14"/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5"/>
        <v>Aderente</v>
      </c>
      <c r="BR144" s="19">
        <f t="shared" si="16"/>
        <v>1.0000000000000004</v>
      </c>
      <c r="BS144" s="19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 ht="17.25" customHeight="1">
      <c r="A145" s="51" t="str">
        <f t="shared" si="13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 t="shared" si="14"/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customHeight="1">
      <c r="A146" s="51" t="str">
        <f t="shared" si="13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 t="shared" si="14"/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5"/>
        <v>Produção e Intervalo</v>
      </c>
      <c r="BR146" s="19">
        <f t="shared" si="16"/>
        <v>0</v>
      </c>
      <c r="BS146" s="19">
        <f t="shared" si="17"/>
        <v>0</v>
      </c>
      <c r="BT146" s="225"/>
      <c r="BU146" s="5"/>
      <c r="BV146" s="5"/>
      <c r="BW146" s="5"/>
    </row>
    <row r="147" spans="1:75" ht="17.25" customHeight="1">
      <c r="A147" s="51" t="str">
        <f t="shared" si="13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 t="shared" si="14"/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5"/>
        <v>Produção e Intervalo</v>
      </c>
      <c r="BR147" s="19">
        <f t="shared" si="16"/>
        <v>0</v>
      </c>
      <c r="BS147" s="19">
        <f t="shared" si="17"/>
        <v>0</v>
      </c>
      <c r="BT147" s="225"/>
      <c r="BU147" s="5"/>
      <c r="BV147" s="5"/>
      <c r="BW147" s="5"/>
    </row>
    <row r="148" spans="1:75">
      <c r="A148" s="51" t="str">
        <f t="shared" si="13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 t="shared" si="14"/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5"/>
        <v>Intervalo</v>
      </c>
      <c r="BR148" s="19">
        <f t="shared" si="16"/>
        <v>0.99999999999999911</v>
      </c>
      <c r="BS148" s="19">
        <f t="shared" si="17"/>
        <v>1</v>
      </c>
      <c r="BT148" s="225" t="str">
        <f t="shared" si="19"/>
        <v>OKOK</v>
      </c>
      <c r="BU148" s="5"/>
      <c r="BV148" s="5"/>
      <c r="BW148" s="5"/>
    </row>
    <row r="149" spans="1:75">
      <c r="A149" s="51" t="str">
        <f t="shared" si="13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>
      <c r="A150" s="51" t="str">
        <f t="shared" si="13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 t="shared" si="14"/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5"/>
        <v>Produção e Intervalo</v>
      </c>
      <c r="BR150" s="19">
        <f t="shared" si="16"/>
        <v>0</v>
      </c>
      <c r="BS150" s="19">
        <f t="shared" si="17"/>
        <v>0</v>
      </c>
      <c r="BT150" s="225" t="str">
        <f t="shared" si="19"/>
        <v>SemOportunidadeSemOportunidade</v>
      </c>
      <c r="BU150" s="5"/>
      <c r="BV150" s="5"/>
      <c r="BW150" s="5"/>
    </row>
    <row r="151" spans="1:75">
      <c r="A151" s="51" t="str">
        <f t="shared" si="13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 t="shared" si="14"/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5"/>
        <v>Produção e Intervalo</v>
      </c>
      <c r="BR151" s="19">
        <f t="shared" si="16"/>
        <v>0</v>
      </c>
      <c r="BS151" s="19">
        <f t="shared" si="17"/>
        <v>0</v>
      </c>
      <c r="BT151" s="225" t="str">
        <f t="shared" si="19"/>
        <v>MecanizaçãoAtivos</v>
      </c>
    </row>
    <row r="152" spans="1:75">
      <c r="A152" s="51" t="str">
        <f t="shared" si="13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5" t="str">
        <f t="shared" si="19"/>
        <v/>
      </c>
    </row>
    <row r="153" spans="1:75">
      <c r="A153" s="51" t="str">
        <f t="shared" si="13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5" t="str">
        <f t="shared" si="19"/>
        <v/>
      </c>
    </row>
    <row r="154" spans="1:75">
      <c r="A154" s="51" t="str">
        <f t="shared" si="13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 t="shared" si="14"/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5"/>
        <v>Produção e Intervalo</v>
      </c>
      <c r="BR154" s="19">
        <f t="shared" si="16"/>
        <v>0</v>
      </c>
      <c r="BS154" s="19">
        <f t="shared" si="17"/>
        <v>0</v>
      </c>
      <c r="BT154" s="225" t="str">
        <f t="shared" si="19"/>
        <v>SemOportunidadeSemOportunidade</v>
      </c>
    </row>
    <row r="155" spans="1:75">
      <c r="A155" s="51" t="str">
        <f t="shared" si="13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3">
        <f t="shared" si="14"/>
        <v>0</v>
      </c>
      <c r="AZ155" s="14"/>
      <c r="BA155" s="72"/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/>
      <c r="BI155" s="17"/>
      <c r="BJ155" s="17"/>
      <c r="BK155" s="17"/>
      <c r="BL155" s="16"/>
      <c r="BM155" s="15"/>
      <c r="BN155" s="15"/>
      <c r="BO155" s="165"/>
      <c r="BP155" s="17"/>
      <c r="BQ155" s="13" t="str">
        <f t="shared" si="15"/>
        <v>Produção e Intervalo</v>
      </c>
      <c r="BR155" s="19">
        <f t="shared" si="16"/>
        <v>0</v>
      </c>
      <c r="BS155" s="19">
        <f t="shared" si="17"/>
        <v>0</v>
      </c>
      <c r="BT155" s="225" t="str">
        <f t="shared" si="19"/>
        <v/>
      </c>
    </row>
    <row r="156" spans="1:75">
      <c r="A156" s="51" t="str">
        <f t="shared" si="13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/>
      <c r="AS156" s="39"/>
      <c r="AT156" s="39"/>
      <c r="AU156" s="39"/>
      <c r="AV156" s="39"/>
      <c r="AW156" s="39"/>
      <c r="AX156" s="39"/>
      <c r="AY156" s="293">
        <f t="shared" si="14"/>
        <v>0</v>
      </c>
      <c r="AZ156" s="14"/>
      <c r="BA156" s="72"/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/>
      <c r="BI156" s="17"/>
      <c r="BJ156" s="17"/>
      <c r="BK156" s="17"/>
      <c r="BL156" s="16"/>
      <c r="BM156" s="15"/>
      <c r="BN156" s="15"/>
      <c r="BO156" s="165"/>
      <c r="BP156" s="17"/>
      <c r="BQ156" s="13" t="str">
        <f t="shared" si="15"/>
        <v>Produção e Intervalo</v>
      </c>
      <c r="BR156" s="19">
        <f t="shared" si="16"/>
        <v>0</v>
      </c>
      <c r="BS156" s="19">
        <f t="shared" si="17"/>
        <v>0</v>
      </c>
      <c r="BT156" s="225" t="str">
        <f t="shared" si="19"/>
        <v/>
      </c>
    </row>
    <row r="157" spans="1:75" ht="23.25">
      <c r="A157" s="51" t="str">
        <f t="shared" si="13"/>
        <v>E4845999</v>
      </c>
      <c r="B157" s="171">
        <v>45999</v>
      </c>
      <c r="C157" s="8">
        <f>IF(BS_CONTROLE[[#This Row],[DATA]]="","",WEEKNUM(BS_CONTROLE[[#This Row],[DATA]]))</f>
        <v>50</v>
      </c>
      <c r="D157" s="52" t="s">
        <v>1207</v>
      </c>
      <c r="E157" s="294">
        <v>153</v>
      </c>
      <c r="F157" s="172" t="s">
        <v>331</v>
      </c>
      <c r="G157" s="9" t="str">
        <f>IF(D157="","*",VLOOKUP(F157,BS_ATIVIDADE[#All],3,FALSE))</f>
        <v>OUTROS</v>
      </c>
      <c r="H157" s="173" t="s">
        <v>180</v>
      </c>
      <c r="I157" s="173" t="s">
        <v>135</v>
      </c>
      <c r="J157" s="217">
        <v>53</v>
      </c>
      <c r="K157" s="217">
        <v>106</v>
      </c>
      <c r="L157" s="84" t="s">
        <v>317</v>
      </c>
      <c r="M157" s="204" t="s">
        <v>125</v>
      </c>
      <c r="N157" s="204" t="s">
        <v>1208</v>
      </c>
      <c r="O157" s="173">
        <v>4.1666666666666664E-2</v>
      </c>
      <c r="P157" s="173">
        <v>4.1666666666666664E-2</v>
      </c>
      <c r="Q157" s="84">
        <v>1</v>
      </c>
      <c r="R157" s="10" t="str">
        <f>IFERROR(_xlfn.XLOOKUP(F157, BS_ATIVIDADE[ATIVIDADE],BS_ATIVIDADE[UNIDADE] ), "*")</f>
        <v>BINÁRIO</v>
      </c>
      <c r="S157" s="26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PAT-ZGM</v>
      </c>
      <c r="V157" s="388" t="s">
        <v>945</v>
      </c>
      <c r="W157" s="389" t="s">
        <v>1209</v>
      </c>
      <c r="X157" s="390" t="s">
        <v>662</v>
      </c>
      <c r="Y157" s="158"/>
      <c r="Z157" s="391"/>
      <c r="AA157" s="84">
        <v>3</v>
      </c>
      <c r="AB157" s="71" t="s">
        <v>659</v>
      </c>
      <c r="AC157" s="393" t="s">
        <v>648</v>
      </c>
      <c r="AD157" s="394">
        <v>0</v>
      </c>
      <c r="AE157" s="392" t="s">
        <v>317</v>
      </c>
      <c r="AF157" s="392" t="s">
        <v>317</v>
      </c>
      <c r="AG157" s="392" t="s">
        <v>317</v>
      </c>
      <c r="AH157" s="49"/>
      <c r="AI157" s="142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258" t="str">
        <f>IF(BS_CONTROLE[[#This Row],[Local - Partida]]=0, "-", BS_CONTROLE[[#This Row],[Local - Partida]])</f>
        <v>ZPT</v>
      </c>
      <c r="AL157" s="258" t="str">
        <f>IF(BS_CONTROLE[[#This Row],[Local - Encerramento]]=0, "-", BS_CONTROLE[[#This Row],[Local - Encerramento]])</f>
        <v>ZPG</v>
      </c>
      <c r="AM157" s="258" t="str">
        <f>IF(BS_CONTROLE[[#This Row],[Entre - Estações]]=0, "-", BS_CONTROLE[[#This Row],[Entre - Estações]])</f>
        <v>ZPT-ZPG</v>
      </c>
      <c r="AN157" s="258" t="str">
        <f>IF(BS_CONTROLE[[#This Row],[SB]]=0, "-", BS_CONTROLE[[#This Row],[SB]])</f>
        <v>ZPTZPG</v>
      </c>
      <c r="AO157" s="259">
        <f>IF(BS_CONTROLE[[#This Row],[SUB]]=0, "-", BS_CONTROLE[[#This Row],[SUB]])</f>
        <v>53</v>
      </c>
      <c r="AP157" s="260">
        <f>IF(BS_CONTROLE[[#This Row],[KM - Inicio]]=0, "-", BS_CONTROLE[[#This Row],[KM - Inicio]])</f>
        <v>106</v>
      </c>
      <c r="AQ157" s="260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3">
        <f t="shared" si="14"/>
        <v>0</v>
      </c>
      <c r="AZ157" s="14"/>
      <c r="BA157" s="72"/>
      <c r="BB157" s="10" t="str">
        <f>IFERROR(_xlfn.XLOOKUP(AI157, BS_ATIVIDADE[ATIVIDADE],BS_ATIVIDADE[UNIDADE] ), "*")</f>
        <v>BINÁRIO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PAT-ZGM</v>
      </c>
      <c r="BF157" s="261" t="str">
        <f>IF(BS_CONTROLE[[#This Row],[Responsavel pelo boletim]]=0, "-", BS_CONTROLE[[#This Row],[Responsavel pelo boletim]])</f>
        <v>PCM Via</v>
      </c>
      <c r="BG157" s="16"/>
      <c r="BH157" s="17"/>
      <c r="BI157" s="17"/>
      <c r="BJ157" s="17"/>
      <c r="BK157" s="17"/>
      <c r="BL157" s="16"/>
      <c r="BM157" s="15"/>
      <c r="BN157" s="15"/>
      <c r="BO157" s="165"/>
      <c r="BP157" s="17"/>
      <c r="BQ157" s="13" t="str">
        <f t="shared" si="15"/>
        <v>Produção e Intervalo</v>
      </c>
      <c r="BR157" s="19">
        <f t="shared" si="16"/>
        <v>0</v>
      </c>
      <c r="BS157" s="19">
        <f t="shared" si="17"/>
        <v>0</v>
      </c>
      <c r="BT157" s="225" t="str">
        <f t="shared" si="19"/>
        <v/>
      </c>
    </row>
    <row r="158" spans="1:75" ht="23.25">
      <c r="A158" s="51" t="str">
        <f t="shared" si="13"/>
        <v/>
      </c>
      <c r="B158" s="171"/>
      <c r="C158" s="8" t="str">
        <f>IF(BS_CONTROLE[[#This Row],[DATA]]="","",WEEKNUM(BS_CONTROLE[[#This Row],[DATA]]))</f>
        <v/>
      </c>
      <c r="D158" s="52"/>
      <c r="E158" s="294"/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4" t="s">
        <v>317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4"/>
      <c r="R158" s="10" t="str">
        <f>IFERROR(_xlfn.XLOOKUP(F158, BS_ATIVIDADE[ATIVIDADE],BS_ATIVIDADE[UNIDADE] ), "*")</f>
        <v>*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388"/>
      <c r="W158" s="389"/>
      <c r="X158" s="390"/>
      <c r="Y158" s="158"/>
      <c r="Z158" s="391"/>
      <c r="AA158" s="392"/>
      <c r="AB158" s="393"/>
      <c r="AC158" s="393"/>
      <c r="AD158" s="394"/>
      <c r="AE158" s="392"/>
      <c r="AF158" s="392"/>
      <c r="AG158" s="392"/>
      <c r="AH158" s="49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8" t="str">
        <f>IF(BS_CONTROLE[[#This Row],[Local - Partida]]=0, "-", BS_CONTROLE[[#This Row],[Local - Partida]])</f>
        <v>-</v>
      </c>
      <c r="AL158" s="258" t="str">
        <f>IF(BS_CONTROLE[[#This Row],[Local - Encerramento]]=0, "-", BS_CONTROLE[[#This Row],[Local - Encerramento]])</f>
        <v>-</v>
      </c>
      <c r="AM158" s="258" t="str">
        <f>IF(BS_CONTROLE[[#This Row],[Entre - Estações]]=0, "-", BS_CONTROLE[[#This Row],[Entre - Estações]])</f>
        <v>-</v>
      </c>
      <c r="AN158" s="258" t="str">
        <f>IF(BS_CONTROLE[[#This Row],[SB]]=0, "-", BS_CONTROLE[[#This Row],[SB]])</f>
        <v>-</v>
      </c>
      <c r="AO158" s="259" t="str">
        <f>IF(BS_CONTROLE[[#This Row],[SUB]]=0, "-", BS_CONTROLE[[#This Row],[SUB]])</f>
        <v>-</v>
      </c>
      <c r="AP158" s="260" t="str">
        <f>IF(BS_CONTROLE[[#This Row],[KM - Inicio]]=0, "-", BS_CONTROLE[[#This Row],[KM - Inicio]])</f>
        <v>-</v>
      </c>
      <c r="AQ158" s="260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3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1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5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5"/>
    </row>
    <row r="159" spans="1:75" ht="19.5" customHeight="1">
      <c r="A159" s="51" t="str">
        <f t="shared" si="13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/>
      <c r="AS159" s="39"/>
      <c r="AT159" s="39"/>
      <c r="AU159" s="39"/>
      <c r="AV159" s="39"/>
      <c r="AW159" s="39"/>
      <c r="AX159" s="39"/>
      <c r="AY159" s="293">
        <f t="shared" si="14"/>
        <v>0</v>
      </c>
      <c r="AZ159" s="14"/>
      <c r="BA159" s="72"/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/>
      <c r="BI159" s="17"/>
      <c r="BJ159" s="17"/>
      <c r="BK159" s="17"/>
      <c r="BL159" s="16"/>
      <c r="BM159" s="15"/>
      <c r="BN159" s="15"/>
      <c r="BO159" s="165"/>
      <c r="BP159" s="17"/>
      <c r="BQ159" s="13" t="str">
        <f t="shared" si="15"/>
        <v>Produção e Intervalo</v>
      </c>
      <c r="BR159" s="19">
        <f t="shared" si="16"/>
        <v>0</v>
      </c>
      <c r="BS159" s="19">
        <f t="shared" si="17"/>
        <v>0</v>
      </c>
      <c r="BT159" s="225" t="str">
        <f t="shared" si="19"/>
        <v/>
      </c>
    </row>
    <row r="160" spans="1:75">
      <c r="A160" s="51" t="str">
        <f t="shared" si="13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6.25E-2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/>
      <c r="AS160" s="39"/>
      <c r="AT160" s="39"/>
      <c r="AU160" s="39"/>
      <c r="AV160" s="39"/>
      <c r="AW160" s="39"/>
      <c r="AX160" s="39"/>
      <c r="AY160" s="293">
        <f t="shared" si="14"/>
        <v>0</v>
      </c>
      <c r="AZ160" s="14"/>
      <c r="BA160" s="72"/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/>
      <c r="BI160" s="17"/>
      <c r="BJ160" s="17"/>
      <c r="BK160" s="17"/>
      <c r="BL160" s="16"/>
      <c r="BM160" s="15"/>
      <c r="BN160" s="15"/>
      <c r="BO160" s="165"/>
      <c r="BP160" s="17"/>
      <c r="BQ160" s="13" t="str">
        <f t="shared" si="15"/>
        <v>Produção e Intervalo</v>
      </c>
      <c r="BR160" s="19">
        <f t="shared" si="16"/>
        <v>0</v>
      </c>
      <c r="BS160" s="19">
        <f t="shared" si="17"/>
        <v>0</v>
      </c>
      <c r="BT160" s="225" t="str">
        <f t="shared" si="19"/>
        <v/>
      </c>
    </row>
    <row r="161" spans="1:72">
      <c r="A161" s="51" t="str">
        <f t="shared" si="13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3">
        <f t="shared" si="14"/>
        <v>0</v>
      </c>
      <c r="AZ161" s="14"/>
      <c r="BA161" s="72"/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/>
      <c r="BI161" s="17"/>
      <c r="BJ161" s="17"/>
      <c r="BK161" s="17"/>
      <c r="BL161" s="16"/>
      <c r="BM161" s="15"/>
      <c r="BN161" s="15"/>
      <c r="BO161" s="165"/>
      <c r="BP161" s="17"/>
      <c r="BQ161" s="13" t="str">
        <f t="shared" si="15"/>
        <v>Produção e Intervalo</v>
      </c>
      <c r="BR161" s="19">
        <f t="shared" si="16"/>
        <v>0</v>
      </c>
      <c r="BS161" s="19">
        <f t="shared" si="17"/>
        <v>0</v>
      </c>
      <c r="BT161" s="225" t="str">
        <f t="shared" si="19"/>
        <v/>
      </c>
    </row>
    <row r="162" spans="1:72">
      <c r="A162" s="51" t="str">
        <f t="shared" si="13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3">
        <f t="shared" si="14"/>
        <v>0</v>
      </c>
      <c r="AZ162" s="14"/>
      <c r="BA162" s="72"/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/>
      <c r="BI162" s="17"/>
      <c r="BJ162" s="17"/>
      <c r="BK162" s="17"/>
      <c r="BL162" s="16"/>
      <c r="BM162" s="15"/>
      <c r="BN162" s="15"/>
      <c r="BO162" s="165"/>
      <c r="BP162" s="17"/>
      <c r="BQ162" s="13" t="str">
        <f t="shared" si="15"/>
        <v>Produção e Intervalo</v>
      </c>
      <c r="BR162" s="19">
        <f t="shared" si="16"/>
        <v>0</v>
      </c>
      <c r="BS162" s="19">
        <f t="shared" si="17"/>
        <v>0</v>
      </c>
      <c r="BT162" s="225" t="str">
        <f t="shared" si="19"/>
        <v/>
      </c>
    </row>
    <row r="163" spans="1:72">
      <c r="A163" s="51" t="str">
        <f t="shared" si="13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3">
        <f t="shared" si="14"/>
        <v>0</v>
      </c>
      <c r="AZ163" s="14"/>
      <c r="BA163" s="72"/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/>
      <c r="BI163" s="17"/>
      <c r="BJ163" s="17"/>
      <c r="BK163" s="17"/>
      <c r="BL163" s="16"/>
      <c r="BM163" s="15"/>
      <c r="BN163" s="15"/>
      <c r="BO163" s="165"/>
      <c r="BP163" s="17"/>
      <c r="BQ163" s="13" t="str">
        <f t="shared" si="15"/>
        <v>Produção e Intervalo</v>
      </c>
      <c r="BR163" s="19">
        <f t="shared" si="16"/>
        <v>0</v>
      </c>
      <c r="BS163" s="19">
        <f t="shared" si="17"/>
        <v>0</v>
      </c>
      <c r="BT163" s="225"/>
    </row>
    <row r="164" spans="1:72">
      <c r="A164" s="51" t="str">
        <f t="shared" ref="A164:A227" si="20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3">
        <f t="shared" ref="AY164:AY227" si="21">IF(D164="","*",IFERROR(IF(ISODD(COUNT(AS164:AX758)),"ERRO",SUM((AT164-AS164),(AV164-AU164),(AX164-AW164))),"ERRO"))</f>
        <v>0</v>
      </c>
      <c r="AZ164" s="14"/>
      <c r="BA164" s="72"/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/>
      <c r="BI164" s="17"/>
      <c r="BJ164" s="17"/>
      <c r="BK164" s="17"/>
      <c r="BL164" s="16"/>
      <c r="BM164" s="15"/>
      <c r="BN164" s="15"/>
      <c r="BO164" s="165"/>
      <c r="BP164" s="17"/>
      <c r="BQ164" s="13" t="str">
        <f t="shared" ref="BQ164:BQ227" si="22">IF(AND(BR164&lt;1,BS164&lt;1),"Produção e Intervalo",IF(BR164&lt;1,"Intervalo",IF(BS164&lt;1,"Produção","Aderente")))</f>
        <v>Produção e Intervalo</v>
      </c>
      <c r="BR164" s="19">
        <f t="shared" ref="BR164:BR227" si="23">IF(OR(B164="",F164=""),"*",AY164/P164)</f>
        <v>0</v>
      </c>
      <c r="BS164" s="19">
        <f t="shared" ref="BS164:BS227" si="24">IF(OR(B164="",F164=""),"*",BA164/Q164)</f>
        <v>0</v>
      </c>
      <c r="BT164" s="225" t="str">
        <f t="shared" si="19"/>
        <v/>
      </c>
    </row>
    <row r="165" spans="1:72">
      <c r="A165" s="51" t="str">
        <f t="shared" si="20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1210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1211</v>
      </c>
      <c r="N165" s="204" t="s">
        <v>1212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1213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3">
        <f t="shared" si="21"/>
        <v>0</v>
      </c>
      <c r="AZ165" s="14"/>
      <c r="BA165" s="72"/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/>
      <c r="BI165" s="17"/>
      <c r="BJ165" s="17"/>
      <c r="BK165" s="17"/>
      <c r="BL165" s="16"/>
      <c r="BM165" s="15"/>
      <c r="BN165" s="15"/>
      <c r="BO165" s="165"/>
      <c r="BP165" s="17"/>
      <c r="BQ165" s="13" t="str">
        <f t="shared" si="22"/>
        <v>Produção e Intervalo</v>
      </c>
      <c r="BR165" s="19">
        <f t="shared" si="23"/>
        <v>0</v>
      </c>
      <c r="BS165" s="19">
        <f t="shared" si="24"/>
        <v>0</v>
      </c>
      <c r="BT165" s="225" t="str">
        <f t="shared" si="19"/>
        <v/>
      </c>
    </row>
    <row r="166" spans="1:72">
      <c r="A166" s="51" t="str">
        <f t="shared" si="20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5" t="str">
        <f t="shared" si="19"/>
        <v/>
      </c>
    </row>
    <row r="167" spans="1:72">
      <c r="A167" s="51" t="str">
        <f t="shared" si="20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1214</v>
      </c>
      <c r="I167" s="173" t="s">
        <v>1215</v>
      </c>
      <c r="J167" s="217">
        <v>48</v>
      </c>
      <c r="K167" s="217">
        <v>102</v>
      </c>
      <c r="L167" s="84" t="s">
        <v>317</v>
      </c>
      <c r="M167" s="204" t="s">
        <v>1216</v>
      </c>
      <c r="N167" s="204" t="s">
        <v>1217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3">
        <f t="shared" si="21"/>
        <v>0</v>
      </c>
      <c r="AZ167" s="14"/>
      <c r="BA167" s="72"/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/>
      <c r="BI167" s="17"/>
      <c r="BJ167" s="17"/>
      <c r="BK167" s="17"/>
      <c r="BL167" s="16"/>
      <c r="BM167" s="15"/>
      <c r="BN167" s="15"/>
      <c r="BO167" s="165"/>
      <c r="BP167" s="17"/>
      <c r="BQ167" s="13" t="str">
        <f t="shared" si="22"/>
        <v>Produção e Intervalo</v>
      </c>
      <c r="BR167" s="19">
        <f t="shared" si="23"/>
        <v>0</v>
      </c>
      <c r="BS167" s="19">
        <f t="shared" si="24"/>
        <v>0</v>
      </c>
      <c r="BT167" s="225" t="str">
        <f t="shared" si="19"/>
        <v/>
      </c>
    </row>
    <row r="168" spans="1:72">
      <c r="A168" s="51" t="str">
        <f t="shared" si="20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1218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f>IF(BS_CONTROLE[[#This Row],[KM - Inicio]]=0, "-", BS_CONTROLE[[#This Row],[KM - Inicio]])</f>
        <v>79.900000000000006</v>
      </c>
      <c r="AQ168" s="260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3">
        <f t="shared" si="21"/>
        <v>0</v>
      </c>
      <c r="AZ168" s="14"/>
      <c r="BA168" s="72"/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/>
      <c r="BI168" s="17"/>
      <c r="BJ168" s="17"/>
      <c r="BK168" s="17"/>
      <c r="BL168" s="16"/>
      <c r="BM168" s="15"/>
      <c r="BN168" s="15"/>
      <c r="BO168" s="165"/>
      <c r="BP168" s="17"/>
      <c r="BQ168" s="13" t="str">
        <f t="shared" si="22"/>
        <v>Produção e Intervalo</v>
      </c>
      <c r="BR168" s="19">
        <f t="shared" si="23"/>
        <v>0</v>
      </c>
      <c r="BS168" s="19">
        <f t="shared" si="24"/>
        <v>0</v>
      </c>
      <c r="BT168" s="225" t="str">
        <f t="shared" si="19"/>
        <v/>
      </c>
    </row>
    <row r="169" spans="1:72">
      <c r="A169" s="51" t="str">
        <f t="shared" si="20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1219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/>
      <c r="AS169" s="39"/>
      <c r="AT169" s="39"/>
      <c r="AU169" s="39"/>
      <c r="AV169" s="39"/>
      <c r="AW169" s="39"/>
      <c r="AX169" s="39"/>
      <c r="AY169" s="293">
        <f t="shared" si="21"/>
        <v>0</v>
      </c>
      <c r="AZ169" s="14"/>
      <c r="BA169" s="72"/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/>
      <c r="BI169" s="17"/>
      <c r="BJ169" s="17"/>
      <c r="BK169" s="17"/>
      <c r="BL169" s="16"/>
      <c r="BM169" s="15"/>
      <c r="BN169" s="15"/>
      <c r="BO169" s="165"/>
      <c r="BP169" s="17"/>
      <c r="BQ169" s="13" t="str">
        <f t="shared" si="22"/>
        <v>Produção e Intervalo</v>
      </c>
      <c r="BR169" s="19">
        <f t="shared" si="23"/>
        <v>0</v>
      </c>
      <c r="BS169" s="19">
        <f t="shared" si="24"/>
        <v>0</v>
      </c>
      <c r="BT169" s="225" t="str">
        <f t="shared" si="19"/>
        <v/>
      </c>
    </row>
    <row r="170" spans="1:72">
      <c r="A170" s="51" t="str">
        <f t="shared" si="20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3">
        <f t="shared" si="21"/>
        <v>0</v>
      </c>
      <c r="AZ170" s="14"/>
      <c r="BA170" s="72"/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/>
      <c r="BI170" s="17"/>
      <c r="BJ170" s="17"/>
      <c r="BK170" s="17"/>
      <c r="BL170" s="16"/>
      <c r="BM170" s="15"/>
      <c r="BN170" s="15"/>
      <c r="BO170" s="165"/>
      <c r="BP170" s="17"/>
      <c r="BQ170" s="13" t="str">
        <f t="shared" si="22"/>
        <v>Produção e Intervalo</v>
      </c>
      <c r="BR170" s="19">
        <f t="shared" si="23"/>
        <v>0</v>
      </c>
      <c r="BS170" s="19">
        <f t="shared" si="24"/>
        <v>0</v>
      </c>
      <c r="BT170" s="225"/>
    </row>
    <row r="171" spans="1:72">
      <c r="A171" s="51" t="str">
        <f t="shared" si="20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3">
        <f t="shared" si="21"/>
        <v>0</v>
      </c>
      <c r="AZ171" s="14"/>
      <c r="BA171" s="72"/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/>
      <c r="BI171" s="17"/>
      <c r="BJ171" s="17"/>
      <c r="BK171" s="17"/>
      <c r="BL171" s="16"/>
      <c r="BM171" s="15"/>
      <c r="BN171" s="15"/>
      <c r="BO171" s="165"/>
      <c r="BP171" s="17"/>
      <c r="BQ171" s="13" t="str">
        <f t="shared" si="22"/>
        <v>Produção e Intervalo</v>
      </c>
      <c r="BR171" s="19">
        <f t="shared" si="23"/>
        <v>0</v>
      </c>
      <c r="BS171" s="19">
        <f t="shared" si="24"/>
        <v>0</v>
      </c>
      <c r="BT171" s="225" t="str">
        <f t="shared" si="19"/>
        <v/>
      </c>
    </row>
    <row r="172" spans="1:72">
      <c r="A172" s="51" t="str">
        <f t="shared" si="20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3">
        <f t="shared" si="21"/>
        <v>0</v>
      </c>
      <c r="AZ172" s="14"/>
      <c r="BA172" s="72"/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/>
      <c r="BI172" s="17"/>
      <c r="BJ172" s="17"/>
      <c r="BK172" s="17"/>
      <c r="BL172" s="16"/>
      <c r="BM172" s="15"/>
      <c r="BN172" s="15"/>
      <c r="BO172" s="165"/>
      <c r="BP172" s="17"/>
      <c r="BQ172" s="13" t="str">
        <f t="shared" si="22"/>
        <v>Produção e Intervalo</v>
      </c>
      <c r="BR172" s="19">
        <f t="shared" si="23"/>
        <v>0</v>
      </c>
      <c r="BS172" s="19">
        <f t="shared" si="24"/>
        <v>0</v>
      </c>
      <c r="BT172" s="225" t="str">
        <f t="shared" si="19"/>
        <v/>
      </c>
    </row>
    <row r="173" spans="1:72">
      <c r="A173" s="51" t="str">
        <f t="shared" si="20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3">
        <f t="shared" si="21"/>
        <v>0</v>
      </c>
      <c r="AZ173" s="14"/>
      <c r="BA173" s="72"/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/>
      <c r="BI173" s="17"/>
      <c r="BJ173" s="17"/>
      <c r="BK173" s="17"/>
      <c r="BL173" s="16"/>
      <c r="BM173" s="15"/>
      <c r="BN173" s="15"/>
      <c r="BO173" s="165"/>
      <c r="BP173" s="17"/>
      <c r="BQ173" s="13" t="str">
        <f t="shared" si="22"/>
        <v>Produção e Intervalo</v>
      </c>
      <c r="BR173" s="19">
        <f t="shared" si="23"/>
        <v>0</v>
      </c>
      <c r="BS173" s="19">
        <f t="shared" si="24"/>
        <v>0</v>
      </c>
      <c r="BT173" s="225"/>
    </row>
    <row r="174" spans="1:72">
      <c r="A174" s="51" t="str">
        <f t="shared" si="20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3">
        <f t="shared" si="21"/>
        <v>0</v>
      </c>
      <c r="AZ174" s="14"/>
      <c r="BA174" s="72"/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/>
      <c r="BI174" s="17"/>
      <c r="BJ174" s="17"/>
      <c r="BK174" s="17"/>
      <c r="BL174" s="16"/>
      <c r="BM174" s="15"/>
      <c r="BN174" s="15"/>
      <c r="BO174" s="165"/>
      <c r="BP174" s="17"/>
      <c r="BQ174" s="13" t="str">
        <f t="shared" si="22"/>
        <v>Produção e Intervalo</v>
      </c>
      <c r="BR174" s="19">
        <f t="shared" si="23"/>
        <v>0</v>
      </c>
      <c r="BS174" s="19">
        <f t="shared" si="24"/>
        <v>0</v>
      </c>
      <c r="BT174" s="225" t="str">
        <f t="shared" si="19"/>
        <v/>
      </c>
    </row>
    <row r="175" spans="1:72">
      <c r="A175" s="51" t="str">
        <f t="shared" si="20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3">
        <f t="shared" si="21"/>
        <v>0</v>
      </c>
      <c r="AZ175" s="14"/>
      <c r="BA175" s="72"/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/>
      <c r="BI175" s="17"/>
      <c r="BJ175" s="17"/>
      <c r="BK175" s="17"/>
      <c r="BL175" s="16"/>
      <c r="BM175" s="15"/>
      <c r="BN175" s="15"/>
      <c r="BO175" s="165"/>
      <c r="BP175" s="17"/>
      <c r="BQ175" s="13" t="str">
        <f t="shared" si="22"/>
        <v>Produção e Intervalo</v>
      </c>
      <c r="BR175" s="19">
        <f t="shared" si="23"/>
        <v>0</v>
      </c>
      <c r="BS175" s="19">
        <f t="shared" si="24"/>
        <v>0</v>
      </c>
      <c r="BT175" s="225" t="str">
        <f t="shared" si="19"/>
        <v/>
      </c>
    </row>
    <row r="176" spans="1:72">
      <c r="A176" s="51" t="str">
        <f t="shared" si="20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5" t="str">
        <f t="shared" si="19"/>
        <v/>
      </c>
    </row>
    <row r="177" spans="1:72">
      <c r="A177" s="51" t="str">
        <f t="shared" si="20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5"/>
    </row>
    <row r="178" spans="1:72">
      <c r="A178" s="51" t="str">
        <f t="shared" si="20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3">
        <f t="shared" si="21"/>
        <v>0</v>
      </c>
      <c r="AZ178" s="14"/>
      <c r="BA178" s="72"/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/>
      <c r="BI178" s="17"/>
      <c r="BJ178" s="17"/>
      <c r="BK178" s="17"/>
      <c r="BL178" s="16"/>
      <c r="BM178" s="15"/>
      <c r="BN178" s="15"/>
      <c r="BO178" s="165"/>
      <c r="BP178" s="17"/>
      <c r="BQ178" s="13" t="str">
        <f t="shared" si="22"/>
        <v>Produção e Intervalo</v>
      </c>
      <c r="BR178" s="19">
        <f t="shared" si="23"/>
        <v>0</v>
      </c>
      <c r="BS178" s="19">
        <f t="shared" si="24"/>
        <v>0</v>
      </c>
      <c r="BT178" s="225" t="str">
        <f t="shared" si="19"/>
        <v/>
      </c>
    </row>
    <row r="179" spans="1:72">
      <c r="A179" s="51" t="str">
        <f t="shared" si="20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3">
        <f t="shared" si="21"/>
        <v>0</v>
      </c>
      <c r="AZ179" s="14"/>
      <c r="BA179" s="72"/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/>
      <c r="BI179" s="17"/>
      <c r="BJ179" s="17"/>
      <c r="BK179" s="17"/>
      <c r="BL179" s="16"/>
      <c r="BM179" s="15"/>
      <c r="BN179" s="15"/>
      <c r="BO179" s="165"/>
      <c r="BP179" s="17"/>
      <c r="BQ179" s="13" t="str">
        <f t="shared" si="22"/>
        <v>Produção e Intervalo</v>
      </c>
      <c r="BR179" s="19">
        <f t="shared" si="23"/>
        <v>0</v>
      </c>
      <c r="BS179" s="19">
        <f t="shared" si="24"/>
        <v>0</v>
      </c>
      <c r="BT179" s="225" t="str">
        <f t="shared" si="19"/>
        <v/>
      </c>
    </row>
    <row r="180" spans="1:72">
      <c r="A180" s="51" t="str">
        <f t="shared" si="20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tr">
        <f>IF(BS_CONTROLE[[#This Row],[Entre - Estações]]=0, "-", BS_CONTROLE[[#This Row],[Entre - Estações]])</f>
        <v>ZGP-ZWU</v>
      </c>
      <c r="AN180" s="258" t="str">
        <f>IF(BS_CONTROLE[[#This Row],[SB]]=0, "-", BS_CONTROLE[[#This Row],[SB]])</f>
        <v>ZGP1002</v>
      </c>
      <c r="AO180" s="259">
        <f>IF(BS_CONTROLE[[#This Row],[SUB]]=0, "-", BS_CONTROLE[[#This Row],[SUB]])</f>
        <v>92</v>
      </c>
      <c r="AP180" s="260">
        <f>IF(BS_CONTROLE[[#This Row],[KM - Inicio]]=0, "-", BS_CONTROLE[[#This Row],[KM - Inicio]])</f>
        <v>101.6</v>
      </c>
      <c r="AQ180" s="260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3">
        <f t="shared" si="21"/>
        <v>0</v>
      </c>
      <c r="AZ180" s="14"/>
      <c r="BA180" s="72"/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/>
      <c r="BI180" s="17"/>
      <c r="BJ180" s="17"/>
      <c r="BK180" s="17"/>
      <c r="BL180" s="16"/>
      <c r="BM180" s="15"/>
      <c r="BN180" s="15"/>
      <c r="BO180" s="165"/>
      <c r="BP180" s="17"/>
      <c r="BQ180" s="13" t="str">
        <f t="shared" si="22"/>
        <v>Produção e Intervalo</v>
      </c>
      <c r="BR180" s="19">
        <f t="shared" si="23"/>
        <v>0</v>
      </c>
      <c r="BS180" s="19">
        <f t="shared" si="24"/>
        <v>0</v>
      </c>
      <c r="BT180" s="225" t="str">
        <f t="shared" si="19"/>
        <v/>
      </c>
    </row>
    <row r="181" spans="1:72">
      <c r="A181" s="51" t="str">
        <f t="shared" si="20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3">
        <f t="shared" si="21"/>
        <v>0</v>
      </c>
      <c r="AZ181" s="14"/>
      <c r="BA181" s="72"/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/>
      <c r="BI181" s="17"/>
      <c r="BJ181" s="17"/>
      <c r="BK181" s="17"/>
      <c r="BL181" s="16"/>
      <c r="BM181" s="15"/>
      <c r="BN181" s="15"/>
      <c r="BO181" s="165"/>
      <c r="BP181" s="17"/>
      <c r="BQ181" s="13" t="str">
        <f t="shared" si="22"/>
        <v>Produção e Intervalo</v>
      </c>
      <c r="BR181" s="19">
        <f t="shared" si="23"/>
        <v>0</v>
      </c>
      <c r="BS181" s="19">
        <f t="shared" si="24"/>
        <v>0</v>
      </c>
      <c r="BT181" s="225" t="str">
        <f t="shared" si="19"/>
        <v/>
      </c>
    </row>
    <row r="182" spans="1:72">
      <c r="A182" s="51" t="str">
        <f t="shared" si="20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3">
        <f t="shared" si="21"/>
        <v>0</v>
      </c>
      <c r="AZ182" s="14"/>
      <c r="BA182" s="72"/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/>
      <c r="BI182" s="17"/>
      <c r="BJ182" s="17"/>
      <c r="BK182" s="17"/>
      <c r="BL182" s="16"/>
      <c r="BM182" s="15"/>
      <c r="BN182" s="15"/>
      <c r="BO182" s="165"/>
      <c r="BP182" s="17"/>
      <c r="BQ182" s="13" t="str">
        <f t="shared" si="22"/>
        <v>Produção e Intervalo</v>
      </c>
      <c r="BR182" s="19">
        <f t="shared" si="23"/>
        <v>0</v>
      </c>
      <c r="BS182" s="19">
        <f t="shared" si="24"/>
        <v>0</v>
      </c>
      <c r="BT182" s="225"/>
    </row>
    <row r="183" spans="1:72">
      <c r="A183" s="51" t="str">
        <f t="shared" si="20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/>
      <c r="AS183" s="39"/>
      <c r="AT183" s="39"/>
      <c r="AU183" s="39"/>
      <c r="AV183" s="39"/>
      <c r="AW183" s="39"/>
      <c r="AX183" s="39"/>
      <c r="AY183" s="293">
        <f t="shared" si="21"/>
        <v>0</v>
      </c>
      <c r="AZ183" s="14"/>
      <c r="BA183" s="72"/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/>
      <c r="BI183" s="17"/>
      <c r="BJ183" s="17"/>
      <c r="BK183" s="17"/>
      <c r="BL183" s="16"/>
      <c r="BM183" s="15"/>
      <c r="BN183" s="15"/>
      <c r="BO183" s="165"/>
      <c r="BP183" s="17"/>
      <c r="BQ183" s="13" t="str">
        <f t="shared" si="22"/>
        <v>Produção e Intervalo</v>
      </c>
      <c r="BR183" s="19">
        <f t="shared" si="23"/>
        <v>0</v>
      </c>
      <c r="BS183" s="19">
        <f t="shared" si="24"/>
        <v>0</v>
      </c>
      <c r="BT183" s="225" t="str">
        <f t="shared" si="19"/>
        <v/>
      </c>
    </row>
    <row r="184" spans="1:72">
      <c r="A184" s="51" t="str">
        <f t="shared" si="20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3">
        <f t="shared" si="21"/>
        <v>0</v>
      </c>
      <c r="AZ184" s="14"/>
      <c r="BA184" s="72"/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/>
      <c r="BI184" s="17"/>
      <c r="BJ184" s="17"/>
      <c r="BK184" s="17"/>
      <c r="BL184" s="16"/>
      <c r="BM184" s="15"/>
      <c r="BN184" s="15"/>
      <c r="BO184" s="165"/>
      <c r="BP184" s="17"/>
      <c r="BQ184" s="13" t="str">
        <f t="shared" si="22"/>
        <v>Produção e Intervalo</v>
      </c>
      <c r="BR184" s="19">
        <f t="shared" si="23"/>
        <v>0</v>
      </c>
      <c r="BS184" s="19">
        <f t="shared" si="24"/>
        <v>0</v>
      </c>
      <c r="BT184" s="225" t="str">
        <f t="shared" si="19"/>
        <v/>
      </c>
    </row>
    <row r="185" spans="1:72">
      <c r="A185" s="51" t="str">
        <f t="shared" si="20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5"/>
    </row>
    <row r="186" spans="1:72">
      <c r="A186" s="51" t="str">
        <f t="shared" si="20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5" t="str">
        <f t="shared" si="19"/>
        <v/>
      </c>
    </row>
    <row r="187" spans="1:72">
      <c r="A187" s="51" t="str">
        <f t="shared" si="20"/>
        <v/>
      </c>
      <c r="B187" s="171"/>
      <c r="C187" s="8" t="str">
        <f>IF(BS_CONTROLE[[#This Row],[DATA]]="","",WEEKNUM(BS_CONTROLE[[#This Row],[DATA]]))</f>
        <v/>
      </c>
      <c r="D187" s="52"/>
      <c r="E187" s="29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4" t="s">
        <v>317</v>
      </c>
      <c r="M187" s="204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4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3"/>
      <c r="P187" s="173"/>
      <c r="Q187" s="84"/>
      <c r="R187" s="10" t="str">
        <f>IFERROR(_xlfn.XLOOKUP(F187, BS_ATIVIDADE[ATIVIDADE],BS_ATIVIDADE[UNIDADE] ), "*")</f>
        <v>*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8"/>
      <c r="W187" s="173"/>
      <c r="X187" s="218"/>
      <c r="Y187" s="158"/>
      <c r="Z187" s="158"/>
      <c r="AA187" s="84"/>
      <c r="AB187" s="71"/>
      <c r="AC187" s="71"/>
      <c r="AD187" s="173"/>
      <c r="AE187" s="84"/>
      <c r="AF187" s="84"/>
      <c r="AG187" s="84"/>
      <c r="AH187" s="49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8" t="str">
        <f>IF(BS_CONTROLE[[#This Row],[Local - Partida]]=0, "-", BS_CONTROLE[[#This Row],[Local - Partida]])</f>
        <v>-</v>
      </c>
      <c r="AL187" s="258" t="str">
        <f>IF(BS_CONTROLE[[#This Row],[Local - Encerramento]]=0, "-", BS_CONTROLE[[#This Row],[Local - Encerramento]])</f>
        <v>-</v>
      </c>
      <c r="AM187" s="258" t="str">
        <f>IF(BS_CONTROLE[[#This Row],[Entre - Estações]]=0, "-", BS_CONTROLE[[#This Row],[Entre - Estações]])</f>
        <v>-</v>
      </c>
      <c r="AN187" s="258" t="str">
        <f>IF(BS_CONTROLE[[#This Row],[SB]]=0, "-", BS_CONTROLE[[#This Row],[SB]])</f>
        <v>-</v>
      </c>
      <c r="AO187" s="259" t="str">
        <f>IF(BS_CONTROLE[[#This Row],[SUB]]=0, "-", BS_CONTROLE[[#This Row],[SUB]])</f>
        <v>-</v>
      </c>
      <c r="AP187" s="260" t="str">
        <f>IF(BS_CONTROLE[[#This Row],[KM - Inicio]]=0, "-", BS_CONTROLE[[#This Row],[KM - Inicio]])</f>
        <v>-</v>
      </c>
      <c r="AQ187" s="260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3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1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5" t="str">
        <f t="shared" si="19"/>
        <v/>
      </c>
    </row>
    <row r="188" spans="1:72">
      <c r="A188" s="51" t="str">
        <f t="shared" si="20"/>
        <v/>
      </c>
      <c r="B188" s="171"/>
      <c r="C188" s="8" t="str">
        <f>IF(BS_CONTROLE[[#This Row],[DATA]]="","",WEEKNUM(BS_CONTROLE[[#This Row],[DATA]]))</f>
        <v/>
      </c>
      <c r="D188" s="52"/>
      <c r="E188" s="29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4" t="s">
        <v>317</v>
      </c>
      <c r="M188" s="204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4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3"/>
      <c r="P188" s="173"/>
      <c r="Q188" s="84"/>
      <c r="R188" s="10" t="str">
        <f>IFERROR(_xlfn.XLOOKUP(F188, BS_ATIVIDADE[ATIVIDADE],BS_ATIVIDADE[UNIDADE] ), "*")</f>
        <v>*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8"/>
      <c r="W188" s="173"/>
      <c r="X188" s="218"/>
      <c r="Y188" s="158"/>
      <c r="Z188" s="158"/>
      <c r="AA188" s="84"/>
      <c r="AB188" s="71"/>
      <c r="AC188" s="71"/>
      <c r="AD188" s="173"/>
      <c r="AE188" s="84"/>
      <c r="AF188" s="84"/>
      <c r="AG188" s="84"/>
      <c r="AH188" s="49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8" t="str">
        <f>IF(BS_CONTROLE[[#This Row],[Local - Partida]]=0, "-", BS_CONTROLE[[#This Row],[Local - Partida]])</f>
        <v>-</v>
      </c>
      <c r="AL188" s="258" t="str">
        <f>IF(BS_CONTROLE[[#This Row],[Local - Encerramento]]=0, "-", BS_CONTROLE[[#This Row],[Local - Encerramento]])</f>
        <v>-</v>
      </c>
      <c r="AM188" s="258" t="str">
        <f>IF(BS_CONTROLE[[#This Row],[Entre - Estações]]=0, "-", BS_CONTROLE[[#This Row],[Entre - Estações]])</f>
        <v>-</v>
      </c>
      <c r="AN188" s="258" t="str">
        <f>IF(BS_CONTROLE[[#This Row],[SB]]=0, "-", BS_CONTROLE[[#This Row],[SB]])</f>
        <v>-</v>
      </c>
      <c r="AO188" s="259" t="str">
        <f>IF(BS_CONTROLE[[#This Row],[SUB]]=0, "-", BS_CONTROLE[[#This Row],[SUB]])</f>
        <v>-</v>
      </c>
      <c r="AP188" s="260" t="str">
        <f>IF(BS_CONTROLE[[#This Row],[KM - Inicio]]=0, "-", BS_CONTROLE[[#This Row],[KM - Inicio]])</f>
        <v>-</v>
      </c>
      <c r="AQ188" s="260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3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1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5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5" t="str">
        <f t="shared" si="19"/>
        <v/>
      </c>
    </row>
    <row r="189" spans="1:72">
      <c r="A189" s="51" t="str">
        <f t="shared" si="20"/>
        <v/>
      </c>
      <c r="B189" s="171"/>
      <c r="C189" s="8" t="str">
        <f>IF(BS_CONTROLE[[#This Row],[DATA]]="","",WEEKNUM(BS_CONTROLE[[#This Row],[DATA]]))</f>
        <v/>
      </c>
      <c r="D189" s="52"/>
      <c r="E189" s="29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4" t="s">
        <v>317</v>
      </c>
      <c r="M189" s="204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4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3"/>
      <c r="P189" s="173"/>
      <c r="Q189" s="84"/>
      <c r="R189" s="10" t="str">
        <f>IFERROR(_xlfn.XLOOKUP(F189, BS_ATIVIDADE[ATIVIDADE],BS_ATIVIDADE[UNIDADE] ), "*")</f>
        <v>*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8"/>
      <c r="W189" s="173"/>
      <c r="X189" s="218"/>
      <c r="Y189" s="158"/>
      <c r="Z189" s="158"/>
      <c r="AA189" s="84"/>
      <c r="AB189" s="71"/>
      <c r="AC189" s="71"/>
      <c r="AD189" s="173"/>
      <c r="AE189" s="84"/>
      <c r="AF189" s="84"/>
      <c r="AG189" s="84"/>
      <c r="AH189" s="49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-</v>
      </c>
      <c r="AN189" s="258" t="str">
        <f>IF(BS_CONTROLE[[#This Row],[SB]]=0, "-", BS_CONTROLE[[#This Row],[SB]])</f>
        <v>-</v>
      </c>
      <c r="AO189" s="259" t="str">
        <f>IF(BS_CONTROLE[[#This Row],[SUB]]=0, "-", BS_CONTROLE[[#This Row],[SUB]])</f>
        <v>-</v>
      </c>
      <c r="AP189" s="260" t="str">
        <f>IF(BS_CONTROLE[[#This Row],[KM - Inicio]]=0, "-", BS_CONTROLE[[#This Row],[KM - Inicio]])</f>
        <v>-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1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5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5" t="str">
        <f t="shared" si="19"/>
        <v/>
      </c>
    </row>
    <row r="190" spans="1:72">
      <c r="A190" s="51" t="str">
        <f t="shared" si="20"/>
        <v/>
      </c>
      <c r="B190" s="171"/>
      <c r="C190" s="8" t="str">
        <f>IF(BS_CONTROLE[[#This Row],[DATA]]="","",WEEKNUM(BS_CONTROLE[[#This Row],[DATA]]))</f>
        <v/>
      </c>
      <c r="D190" s="52"/>
      <c r="E190" s="29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4" t="s">
        <v>317</v>
      </c>
      <c r="M190" s="204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4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3"/>
      <c r="P190" s="173"/>
      <c r="Q190" s="84"/>
      <c r="R190" s="10" t="str">
        <f>IFERROR(_xlfn.XLOOKUP(F190, BS_ATIVIDADE[ATIVIDADE],BS_ATIVIDADE[UNIDADE] ), "*")</f>
        <v>*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8"/>
      <c r="W190" s="173"/>
      <c r="X190" s="218"/>
      <c r="Y190" s="158"/>
      <c r="Z190" s="158"/>
      <c r="AA190" s="84"/>
      <c r="AB190" s="71"/>
      <c r="AC190" s="71"/>
      <c r="AD190" s="173"/>
      <c r="AE190" s="84"/>
      <c r="AF190" s="84"/>
      <c r="AG190" s="84"/>
      <c r="AH190" s="49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-</v>
      </c>
      <c r="AN190" s="258" t="str">
        <f>IF(BS_CONTROLE[[#This Row],[SB]]=0, "-", BS_CONTROLE[[#This Row],[SB]])</f>
        <v>-</v>
      </c>
      <c r="AO190" s="259" t="str">
        <f>IF(BS_CONTROLE[[#This Row],[SUB]]=0, "-", BS_CONTROLE[[#This Row],[SUB]])</f>
        <v>-</v>
      </c>
      <c r="AP190" s="260" t="str">
        <f>IF(BS_CONTROLE[[#This Row],[KM - Inicio]]=0, "-", BS_CONTROLE[[#This Row],[KM - Inicio]])</f>
        <v>-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1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5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5" t="str">
        <f t="shared" si="19"/>
        <v/>
      </c>
    </row>
    <row r="191" spans="1:72">
      <c r="A191" s="51" t="str">
        <f t="shared" si="20"/>
        <v/>
      </c>
      <c r="B191" s="171"/>
      <c r="C191" s="8" t="str">
        <f>IF(BS_CONTROLE[[#This Row],[DATA]]="","",WEEKNUM(BS_CONTROLE[[#This Row],[DATA]]))</f>
        <v/>
      </c>
      <c r="D191" s="52"/>
      <c r="E191" s="29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4" t="s">
        <v>317</v>
      </c>
      <c r="M191" s="204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4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3"/>
      <c r="P191" s="173"/>
      <c r="Q191" s="84"/>
      <c r="R191" s="10" t="str">
        <f>IFERROR(_xlfn.XLOOKUP(F191, BS_ATIVIDADE[ATIVIDADE],BS_ATIVIDADE[UNIDADE] ), "*")</f>
        <v>*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8"/>
      <c r="W191" s="173"/>
      <c r="X191" s="218"/>
      <c r="Y191" s="158"/>
      <c r="Z191" s="158"/>
      <c r="AA191" s="84"/>
      <c r="AB191" s="71"/>
      <c r="AC191" s="71"/>
      <c r="AD191" s="173"/>
      <c r="AE191" s="84"/>
      <c r="AF191" s="84"/>
      <c r="AG191" s="84"/>
      <c r="AH191" s="49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-</v>
      </c>
      <c r="AN191" s="258" t="str">
        <f>IF(BS_CONTROLE[[#This Row],[SB]]=0, "-", BS_CONTROLE[[#This Row],[SB]])</f>
        <v>-</v>
      </c>
      <c r="AO191" s="259" t="str">
        <f>IF(BS_CONTROLE[[#This Row],[SUB]]=0, "-", BS_CONTROLE[[#This Row],[SUB]])</f>
        <v>-</v>
      </c>
      <c r="AP191" s="260" t="str">
        <f>IF(BS_CONTROLE[[#This Row],[KM - Inicio]]=0, "-", BS_CONTROLE[[#This Row],[KM - Inicio]])</f>
        <v>-</v>
      </c>
      <c r="AQ191" s="260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3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1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5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5"/>
    </row>
    <row r="192" spans="1:72">
      <c r="A192" s="51" t="str">
        <f t="shared" si="20"/>
        <v/>
      </c>
      <c r="B192" s="171"/>
      <c r="C192" s="8" t="str">
        <f>IF(BS_CONTROLE[[#This Row],[DATA]]="","",WEEKNUM(BS_CONTROLE[[#This Row],[DATA]]))</f>
        <v/>
      </c>
      <c r="D192" s="52"/>
      <c r="E192" s="29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4" t="s">
        <v>317</v>
      </c>
      <c r="M192" s="204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4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3"/>
      <c r="P192" s="173"/>
      <c r="Q192" s="84"/>
      <c r="R192" s="10" t="str">
        <f>IFERROR(_xlfn.XLOOKUP(F192, BS_ATIVIDADE[ATIVIDADE],BS_ATIVIDADE[UNIDADE] ), "*")</f>
        <v>*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8"/>
      <c r="W192" s="173"/>
      <c r="X192" s="218"/>
      <c r="Y192" s="158"/>
      <c r="Z192" s="158"/>
      <c r="AA192" s="84"/>
      <c r="AB192" s="71"/>
      <c r="AC192" s="71"/>
      <c r="AD192" s="173"/>
      <c r="AE192" s="84"/>
      <c r="AF192" s="84"/>
      <c r="AG192" s="84"/>
      <c r="AH192" s="49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-</v>
      </c>
      <c r="AN192" s="258" t="str">
        <f>IF(BS_CONTROLE[[#This Row],[SB]]=0, "-", BS_CONTROLE[[#This Row],[SB]])</f>
        <v>-</v>
      </c>
      <c r="AO192" s="259" t="str">
        <f>IF(BS_CONTROLE[[#This Row],[SUB]]=0, "-", BS_CONTROLE[[#This Row],[SUB]])</f>
        <v>-</v>
      </c>
      <c r="AP192" s="260" t="str">
        <f>IF(BS_CONTROLE[[#This Row],[KM - Inicio]]=0, "-", BS_CONTROLE[[#This Row],[KM - Inicio]])</f>
        <v>-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1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5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5" t="str">
        <f t="shared" si="19"/>
        <v/>
      </c>
    </row>
    <row r="193" spans="1:72">
      <c r="A193" s="51" t="str">
        <f t="shared" si="20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4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5"/>
    </row>
    <row r="194" spans="1:72">
      <c r="A194" s="51" t="str">
        <f t="shared" si="20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4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5" t="str">
        <f t="shared" si="19"/>
        <v/>
      </c>
    </row>
    <row r="195" spans="1:72">
      <c r="A195" s="51" t="str">
        <f t="shared" si="20"/>
        <v/>
      </c>
      <c r="B195" s="171"/>
      <c r="C195" s="8" t="str">
        <f>IF(BS_CONTROLE[[#This Row],[DATA]]="","",WEEKNUM(BS_CONTROLE[[#This Row],[DATA]]))</f>
        <v/>
      </c>
      <c r="D195" s="52"/>
      <c r="E195" s="29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4" t="s">
        <v>317</v>
      </c>
      <c r="M195" s="204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4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3"/>
      <c r="P195" s="173"/>
      <c r="Q195" s="84"/>
      <c r="R195" s="10" t="str">
        <f>IFERROR(_xlfn.XLOOKUP(F195, BS_ATIVIDADE[ATIVIDADE],BS_ATIVIDADE[UNIDADE] ), "*")</f>
        <v>*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8"/>
      <c r="W195" s="173"/>
      <c r="X195" s="218"/>
      <c r="Y195" s="158"/>
      <c r="Z195" s="158"/>
      <c r="AA195" s="84"/>
      <c r="AB195" s="71"/>
      <c r="AC195" s="71"/>
      <c r="AD195" s="173"/>
      <c r="AE195" s="84"/>
      <c r="AF195" s="84"/>
      <c r="AG195" s="84"/>
      <c r="AH195" s="49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-</v>
      </c>
      <c r="AN195" s="258" t="str">
        <f>IF(BS_CONTROLE[[#This Row],[SB]]=0, "-", BS_CONTROLE[[#This Row],[SB]])</f>
        <v>-</v>
      </c>
      <c r="AO195" s="259" t="str">
        <f>IF(BS_CONTROLE[[#This Row],[SUB]]=0, "-", BS_CONTROLE[[#This Row],[SUB]])</f>
        <v>-</v>
      </c>
      <c r="AP195" s="260" t="str">
        <f>IF(BS_CONTROLE[[#This Row],[KM - Inicio]]=0, "-", BS_CONTROLE[[#This Row],[KM - Inicio]])</f>
        <v>-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1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5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5" t="str">
        <f t="shared" si="19"/>
        <v/>
      </c>
    </row>
    <row r="196" spans="1:72">
      <c r="A196" s="51" t="str">
        <f t="shared" si="20"/>
        <v/>
      </c>
      <c r="B196" s="171"/>
      <c r="C196" s="8" t="str">
        <f>IF(BS_CONTROLE[[#This Row],[DATA]]="","",WEEKNUM(BS_CONTROLE[[#This Row],[DATA]]))</f>
        <v/>
      </c>
      <c r="D196" s="52"/>
      <c r="E196" s="29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4" t="s">
        <v>317</v>
      </c>
      <c r="M196" s="204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4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3"/>
      <c r="P196" s="173"/>
      <c r="Q196" s="84"/>
      <c r="R196" s="10" t="str">
        <f>IFERROR(_xlfn.XLOOKUP(F196, BS_ATIVIDADE[ATIVIDADE],BS_ATIVIDADE[UNIDADE] ), "*")</f>
        <v>*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8"/>
      <c r="W196" s="173"/>
      <c r="X196" s="218"/>
      <c r="Y196" s="158"/>
      <c r="Z196" s="158"/>
      <c r="AA196" s="84"/>
      <c r="AB196" s="71"/>
      <c r="AC196" s="71"/>
      <c r="AD196" s="173"/>
      <c r="AE196" s="84"/>
      <c r="AF196" s="84"/>
      <c r="AG196" s="84"/>
      <c r="AH196" s="49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-</v>
      </c>
      <c r="AN196" s="258" t="str">
        <f>IF(BS_CONTROLE[[#This Row],[SB]]=0, "-", BS_CONTROLE[[#This Row],[SB]])</f>
        <v>-</v>
      </c>
      <c r="AO196" s="259" t="str">
        <f>IF(BS_CONTROLE[[#This Row],[SUB]]=0, "-", BS_CONTROLE[[#This Row],[SUB]])</f>
        <v>-</v>
      </c>
      <c r="AP196" s="260" t="str">
        <f>IF(BS_CONTROLE[[#This Row],[KM - Inicio]]=0, "-", BS_CONTROLE[[#This Row],[KM - Inicio]])</f>
        <v>-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1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5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5" t="str">
        <f t="shared" si="19"/>
        <v/>
      </c>
    </row>
    <row r="197" spans="1:72">
      <c r="A197" s="51" t="str">
        <f t="shared" si="20"/>
        <v/>
      </c>
      <c r="B197" s="171"/>
      <c r="C197" s="8" t="str">
        <f>IF(BS_CONTROLE[[#This Row],[DATA]]="","",WEEKNUM(BS_CONTROLE[[#This Row],[DATA]]))</f>
        <v/>
      </c>
      <c r="D197" s="52"/>
      <c r="E197" s="29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4" t="s">
        <v>317</v>
      </c>
      <c r="M197" s="204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4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3"/>
      <c r="P197" s="173"/>
      <c r="Q197" s="84"/>
      <c r="R197" s="10" t="str">
        <f>IFERROR(_xlfn.XLOOKUP(F197, BS_ATIVIDADE[ATIVIDADE],BS_ATIVIDADE[UNIDADE] ), "*")</f>
        <v>*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8"/>
      <c r="W197" s="173"/>
      <c r="X197" s="218"/>
      <c r="Y197" s="158"/>
      <c r="Z197" s="158"/>
      <c r="AA197" s="84"/>
      <c r="AB197" s="71"/>
      <c r="AC197" s="71"/>
      <c r="AD197" s="173"/>
      <c r="AE197" s="84"/>
      <c r="AF197" s="84"/>
      <c r="AG197" s="84"/>
      <c r="AH197" s="49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-</v>
      </c>
      <c r="AN197" s="258" t="str">
        <f>IF(BS_CONTROLE[[#This Row],[SB]]=0, "-", BS_CONTROLE[[#This Row],[SB]])</f>
        <v>-</v>
      </c>
      <c r="AO197" s="259" t="str">
        <f>IF(BS_CONTROLE[[#This Row],[SUB]]=0, "-", BS_CONTROLE[[#This Row],[SUB]])</f>
        <v>-</v>
      </c>
      <c r="AP197" s="260" t="str">
        <f>IF(BS_CONTROLE[[#This Row],[KM - Inicio]]=0, "-", BS_CONTROLE[[#This Row],[KM - Inicio]])</f>
        <v>-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1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5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5" t="str">
        <f t="shared" si="19"/>
        <v/>
      </c>
    </row>
    <row r="198" spans="1:72">
      <c r="A198" s="51" t="str">
        <f t="shared" si="20"/>
        <v/>
      </c>
      <c r="B198" s="171"/>
      <c r="C198" s="8" t="str">
        <f>IF(BS_CONTROLE[[#This Row],[DATA]]="","",WEEKNUM(BS_CONTROLE[[#This Row],[DATA]]))</f>
        <v/>
      </c>
      <c r="D198" s="52"/>
      <c r="E198" s="29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4" t="s">
        <v>317</v>
      </c>
      <c r="M198" s="204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4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3"/>
      <c r="P198" s="173"/>
      <c r="Q198" s="84"/>
      <c r="R198" s="10" t="str">
        <f>IFERROR(_xlfn.XLOOKUP(F198, BS_ATIVIDADE[ATIVIDADE],BS_ATIVIDADE[UNIDADE] ), "*")</f>
        <v>*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8"/>
      <c r="W198" s="173"/>
      <c r="X198" s="218"/>
      <c r="Y198" s="158"/>
      <c r="Z198" s="158"/>
      <c r="AA198" s="84"/>
      <c r="AB198" s="71"/>
      <c r="AC198" s="71"/>
      <c r="AD198" s="173"/>
      <c r="AE198" s="84"/>
      <c r="AF198" s="84"/>
      <c r="AG198" s="84"/>
      <c r="AH198" s="49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-</v>
      </c>
      <c r="AN198" s="258" t="str">
        <f>IF(BS_CONTROLE[[#This Row],[SB]]=0, "-", BS_CONTROLE[[#This Row],[SB]])</f>
        <v>-</v>
      </c>
      <c r="AO198" s="259" t="str">
        <f>IF(BS_CONTROLE[[#This Row],[SUB]]=0, "-", BS_CONTROLE[[#This Row],[SUB]])</f>
        <v>-</v>
      </c>
      <c r="AP198" s="260" t="str">
        <f>IF(BS_CONTROLE[[#This Row],[KM - Inicio]]=0, "-", BS_CONTROLE[[#This Row],[KM - Inicio]])</f>
        <v>-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1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5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5" t="str">
        <f t="shared" si="19"/>
        <v/>
      </c>
    </row>
    <row r="199" spans="1:72">
      <c r="A199" s="51" t="str">
        <f t="shared" si="20"/>
        <v/>
      </c>
      <c r="B199" s="171"/>
      <c r="C199" s="8" t="str">
        <f>IF(BS_CONTROLE[[#This Row],[DATA]]="","",WEEKNUM(BS_CONTROLE[[#This Row],[DATA]]))</f>
        <v/>
      </c>
      <c r="D199" s="52"/>
      <c r="E199" s="29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4" t="s">
        <v>317</v>
      </c>
      <c r="M199" s="204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4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3"/>
      <c r="P199" s="173"/>
      <c r="Q199" s="84"/>
      <c r="R199" s="10" t="str">
        <f>IFERROR(_xlfn.XLOOKUP(F199, BS_ATIVIDADE[ATIVIDADE],BS_ATIVIDADE[UNIDADE] ), "*")</f>
        <v>*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8"/>
      <c r="W199" s="173"/>
      <c r="X199" s="218"/>
      <c r="Y199" s="158"/>
      <c r="Z199" s="158"/>
      <c r="AA199" s="84"/>
      <c r="AB199" s="71"/>
      <c r="AC199" s="71"/>
      <c r="AD199" s="173"/>
      <c r="AE199" s="84"/>
      <c r="AF199" s="84"/>
      <c r="AG199" s="84"/>
      <c r="AH199" s="49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-</v>
      </c>
      <c r="AN199" s="258" t="str">
        <f>IF(BS_CONTROLE[[#This Row],[SB]]=0, "-", BS_CONTROLE[[#This Row],[SB]])</f>
        <v>-</v>
      </c>
      <c r="AO199" s="259" t="str">
        <f>IF(BS_CONTROLE[[#This Row],[SUB]]=0, "-", BS_CONTROLE[[#This Row],[SUB]])</f>
        <v>-</v>
      </c>
      <c r="AP199" s="260" t="str">
        <f>IF(BS_CONTROLE[[#This Row],[KM - Inicio]]=0, "-", BS_CONTROLE[[#This Row],[KM - Inicio]])</f>
        <v>-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1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5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5" t="str">
        <f t="shared" si="19"/>
        <v/>
      </c>
    </row>
    <row r="200" spans="1:72">
      <c r="A200" s="51" t="str">
        <f t="shared" si="20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4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5" t="str">
        <f t="shared" si="19"/>
        <v/>
      </c>
    </row>
    <row r="201" spans="1:72">
      <c r="A201" s="51" t="str">
        <f t="shared" si="20"/>
        <v/>
      </c>
      <c r="B201" s="171"/>
      <c r="C201" s="8" t="str">
        <f>IF(BS_CONTROLE[[#This Row],[DATA]]="","",WEEKNUM(BS_CONTROLE[[#This Row],[DATA]]))</f>
        <v/>
      </c>
      <c r="D201" s="52"/>
      <c r="E201" s="29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4" t="s">
        <v>317</v>
      </c>
      <c r="M201" s="204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4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3"/>
      <c r="P201" s="173"/>
      <c r="Q201" s="84"/>
      <c r="R201" s="10" t="str">
        <f>IFERROR(_xlfn.XLOOKUP(F201, BS_ATIVIDADE[ATIVIDADE],BS_ATIVIDADE[UNIDADE] ), "*")</f>
        <v>*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8"/>
      <c r="W201" s="173"/>
      <c r="X201" s="218"/>
      <c r="Y201" s="158"/>
      <c r="Z201" s="158"/>
      <c r="AA201" s="84"/>
      <c r="AB201" s="71"/>
      <c r="AC201" s="71"/>
      <c r="AD201" s="173"/>
      <c r="AE201" s="84"/>
      <c r="AF201" s="84"/>
      <c r="AG201" s="84"/>
      <c r="AH201" s="49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-</v>
      </c>
      <c r="AN201" s="258" t="str">
        <f>IF(BS_CONTROLE[[#This Row],[SB]]=0, "-", BS_CONTROLE[[#This Row],[SB]])</f>
        <v>-</v>
      </c>
      <c r="AO201" s="259" t="str">
        <f>IF(BS_CONTROLE[[#This Row],[SUB]]=0, "-", BS_CONTROLE[[#This Row],[SUB]])</f>
        <v>-</v>
      </c>
      <c r="AP201" s="260" t="str">
        <f>IF(BS_CONTROLE[[#This Row],[KM - Inicio]]=0, "-", BS_CONTROLE[[#This Row],[KM - Inicio]])</f>
        <v>-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1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5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5" t="str">
        <f t="shared" si="19"/>
        <v/>
      </c>
    </row>
    <row r="202" spans="1:72">
      <c r="A202" s="51" t="str">
        <f t="shared" si="20"/>
        <v/>
      </c>
      <c r="B202" s="171"/>
      <c r="C202" s="8" t="str">
        <f>IF(BS_CONTROLE[[#This Row],[DATA]]="","",WEEKNUM(BS_CONTROLE[[#This Row],[DATA]]))</f>
        <v/>
      </c>
      <c r="D202" s="52"/>
      <c r="E202" s="29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4" t="s">
        <v>317</v>
      </c>
      <c r="M202" s="204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4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3"/>
      <c r="P202" s="173"/>
      <c r="Q202" s="84"/>
      <c r="R202" s="10" t="str">
        <f>IFERROR(_xlfn.XLOOKUP(F202, BS_ATIVIDADE[ATIVIDADE],BS_ATIVIDADE[UNIDADE] ), "*")</f>
        <v>*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8"/>
      <c r="W202" s="173"/>
      <c r="X202" s="218"/>
      <c r="Y202" s="158"/>
      <c r="Z202" s="158"/>
      <c r="AA202" s="84"/>
      <c r="AB202" s="71"/>
      <c r="AC202" s="71"/>
      <c r="AD202" s="173"/>
      <c r="AE202" s="84"/>
      <c r="AF202" s="84"/>
      <c r="AG202" s="84"/>
      <c r="AH202" s="49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-</v>
      </c>
      <c r="AN202" s="258" t="str">
        <f>IF(BS_CONTROLE[[#This Row],[SB]]=0, "-", BS_CONTROLE[[#This Row],[SB]])</f>
        <v>-</v>
      </c>
      <c r="AO202" s="259" t="str">
        <f>IF(BS_CONTROLE[[#This Row],[SUB]]=0, "-", BS_CONTROLE[[#This Row],[SUB]])</f>
        <v>-</v>
      </c>
      <c r="AP202" s="260" t="str">
        <f>IF(BS_CONTROLE[[#This Row],[KM - Inicio]]=0, "-", BS_CONTROLE[[#This Row],[KM - Inicio]])</f>
        <v>-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1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5" t="str">
        <f t="shared" si="19"/>
        <v/>
      </c>
    </row>
    <row r="203" spans="1:72">
      <c r="A203" s="51" t="str">
        <f t="shared" si="20"/>
        <v/>
      </c>
      <c r="B203" s="171"/>
      <c r="C203" s="8" t="str">
        <f>IF(BS_CONTROLE[[#This Row],[DATA]]="","",WEEKNUM(BS_CONTROLE[[#This Row],[DATA]]))</f>
        <v/>
      </c>
      <c r="D203" s="52"/>
      <c r="E203" s="29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4" t="s">
        <v>317</v>
      </c>
      <c r="M203" s="204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4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3"/>
      <c r="P203" s="173"/>
      <c r="Q203" s="84"/>
      <c r="R203" s="10" t="str">
        <f>IFERROR(_xlfn.XLOOKUP(F203, BS_ATIVIDADE[ATIVIDADE],BS_ATIVIDADE[UNIDADE] ), "*")</f>
        <v>*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8"/>
      <c r="W203" s="173"/>
      <c r="X203" s="218"/>
      <c r="Y203" s="158"/>
      <c r="Z203" s="158"/>
      <c r="AA203" s="84"/>
      <c r="AB203" s="71"/>
      <c r="AC203" s="71"/>
      <c r="AD203" s="173"/>
      <c r="AE203" s="84"/>
      <c r="AF203" s="84"/>
      <c r="AG203" s="84"/>
      <c r="AH203" s="49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-</v>
      </c>
      <c r="AN203" s="258" t="str">
        <f>IF(BS_CONTROLE[[#This Row],[SB]]=0, "-", BS_CONTROLE[[#This Row],[SB]])</f>
        <v>-</v>
      </c>
      <c r="AO203" s="259" t="str">
        <f>IF(BS_CONTROLE[[#This Row],[SUB]]=0, "-", BS_CONTROLE[[#This Row],[SUB]])</f>
        <v>-</v>
      </c>
      <c r="AP203" s="260" t="str">
        <f>IF(BS_CONTROLE[[#This Row],[KM - Inicio]]=0, "-", BS_CONTROLE[[#This Row],[KM - Inicio]])</f>
        <v>-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1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5"/>
    </row>
    <row r="204" spans="1:72">
      <c r="A204" s="51" t="str">
        <f t="shared" si="20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4" t="s">
        <v>317</v>
      </c>
      <c r="M204" s="204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4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5" t="str">
        <f t="shared" si="19"/>
        <v/>
      </c>
    </row>
    <row r="205" spans="1:72">
      <c r="A205" s="51" t="str">
        <f t="shared" si="20"/>
        <v/>
      </c>
      <c r="B205" s="171"/>
      <c r="C205" s="8" t="str">
        <f>IF(BS_CONTROLE[[#This Row],[DATA]]="","",WEEKNUM(BS_CONTROLE[[#This Row],[DATA]]))</f>
        <v/>
      </c>
      <c r="D205" s="52"/>
      <c r="E205" s="29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4" t="s">
        <v>317</v>
      </c>
      <c r="M205" s="204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4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3"/>
      <c r="P205" s="173"/>
      <c r="Q205" s="84"/>
      <c r="R205" s="10" t="str">
        <f>IFERROR(_xlfn.XLOOKUP(F205, BS_ATIVIDADE[ATIVIDADE],BS_ATIVIDADE[UNIDADE] ), "*")</f>
        <v>*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8"/>
      <c r="W205" s="173"/>
      <c r="X205" s="218"/>
      <c r="Y205" s="158"/>
      <c r="Z205" s="158"/>
      <c r="AA205" s="84"/>
      <c r="AB205" s="71"/>
      <c r="AC205" s="71"/>
      <c r="AD205" s="173"/>
      <c r="AE205" s="84"/>
      <c r="AF205" s="84"/>
      <c r="AG205" s="84"/>
      <c r="AH205" s="49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8" t="str">
        <f>IF(BS_CONTROLE[[#This Row],[Local - Partida]]=0, "-", BS_CONTROLE[[#This Row],[Local - Partida]])</f>
        <v>-</v>
      </c>
      <c r="AL205" s="258" t="str">
        <f>IF(BS_CONTROLE[[#This Row],[Local - Encerramento]]=0, "-", BS_CONTROLE[[#This Row],[Local - Encerramento]])</f>
        <v>-</v>
      </c>
      <c r="AM205" s="258" t="str">
        <f>IF(BS_CONTROLE[[#This Row],[Entre - Estações]]=0, "-", BS_CONTROLE[[#This Row],[Entre - Estações]])</f>
        <v>-</v>
      </c>
      <c r="AN205" s="258" t="str">
        <f>IF(BS_CONTROLE[[#This Row],[SB]]=0, "-", BS_CONTROLE[[#This Row],[SB]])</f>
        <v>-</v>
      </c>
      <c r="AO205" s="259" t="str">
        <f>IF(BS_CONTROLE[[#This Row],[SUB]]=0, "-", BS_CONTROLE[[#This Row],[SUB]])</f>
        <v>-</v>
      </c>
      <c r="AP205" s="260" t="str">
        <f>IF(BS_CONTROLE[[#This Row],[KM - Inicio]]=0, "-", BS_CONTROLE[[#This Row],[KM - Inicio]])</f>
        <v>-</v>
      </c>
      <c r="AQ205" s="260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3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1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5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5" t="str">
        <f t="shared" si="19"/>
        <v/>
      </c>
    </row>
    <row r="206" spans="1:72">
      <c r="A206" s="51" t="str">
        <f t="shared" si="20"/>
        <v/>
      </c>
      <c r="B206" s="171"/>
      <c r="C206" s="8" t="str">
        <f>IF(BS_CONTROLE[[#This Row],[DATA]]="","",WEEKNUM(BS_CONTROLE[[#This Row],[DATA]]))</f>
        <v/>
      </c>
      <c r="D206" s="52"/>
      <c r="E206" s="29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4" t="s">
        <v>317</v>
      </c>
      <c r="M206" s="204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4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3"/>
      <c r="P206" s="173"/>
      <c r="Q206" s="84"/>
      <c r="R206" s="10" t="str">
        <f>IFERROR(_xlfn.XLOOKUP(F206, BS_ATIVIDADE[ATIVIDADE],BS_ATIVIDADE[UNIDADE] ), "*")</f>
        <v>*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8"/>
      <c r="W206" s="173"/>
      <c r="X206" s="218"/>
      <c r="Y206" s="158"/>
      <c r="Z206" s="158"/>
      <c r="AA206" s="84"/>
      <c r="AB206" s="71"/>
      <c r="AC206" s="71"/>
      <c r="AD206" s="173"/>
      <c r="AE206" s="84"/>
      <c r="AF206" s="84"/>
      <c r="AG206" s="84"/>
      <c r="AH206" s="49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8" t="str">
        <f>IF(BS_CONTROLE[[#This Row],[Local - Partida]]=0, "-", BS_CONTROLE[[#This Row],[Local - Partida]])</f>
        <v>-</v>
      </c>
      <c r="AL206" s="258" t="str">
        <f>IF(BS_CONTROLE[[#This Row],[Local - Encerramento]]=0, "-", BS_CONTROLE[[#This Row],[Local - Encerramento]])</f>
        <v>-</v>
      </c>
      <c r="AM206" s="258" t="str">
        <f>IF(BS_CONTROLE[[#This Row],[Entre - Estações]]=0, "-", BS_CONTROLE[[#This Row],[Entre - Estações]])</f>
        <v>-</v>
      </c>
      <c r="AN206" s="258" t="str">
        <f>IF(BS_CONTROLE[[#This Row],[SB]]=0, "-", BS_CONTROLE[[#This Row],[SB]])</f>
        <v>-</v>
      </c>
      <c r="AO206" s="259" t="str">
        <f>IF(BS_CONTROLE[[#This Row],[SUB]]=0, "-", BS_CONTROLE[[#This Row],[SUB]])</f>
        <v>-</v>
      </c>
      <c r="AP206" s="260" t="str">
        <f>IF(BS_CONTROLE[[#This Row],[KM - Inicio]]=0, "-", BS_CONTROLE[[#This Row],[KM - Inicio]])</f>
        <v>-</v>
      </c>
      <c r="AQ206" s="260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3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1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5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5" t="str">
        <f t="shared" si="19"/>
        <v/>
      </c>
    </row>
    <row r="207" spans="1:72">
      <c r="A207" s="51" t="str">
        <f t="shared" si="20"/>
        <v/>
      </c>
      <c r="B207" s="171"/>
      <c r="C207" s="8" t="str">
        <f>IF(BS_CONTROLE[[#This Row],[DATA]]="","",WEEKNUM(BS_CONTROLE[[#This Row],[DATA]]))</f>
        <v/>
      </c>
      <c r="D207" s="52"/>
      <c r="E207" s="29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4" t="s">
        <v>317</v>
      </c>
      <c r="M207" s="204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4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3"/>
      <c r="P207" s="173"/>
      <c r="Q207" s="84"/>
      <c r="R207" s="10" t="str">
        <f>IFERROR(_xlfn.XLOOKUP(F207, BS_ATIVIDADE[ATIVIDADE],BS_ATIVIDADE[UNIDADE] ), "*")</f>
        <v>*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8"/>
      <c r="W207" s="173"/>
      <c r="X207" s="218"/>
      <c r="Y207" s="158"/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-</v>
      </c>
      <c r="AN207" s="258" t="str">
        <f>IF(BS_CONTROLE[[#This Row],[SB]]=0, "-", BS_CONTROLE[[#This Row],[SB]])</f>
        <v>-</v>
      </c>
      <c r="AO207" s="259" t="str">
        <f>IF(BS_CONTROLE[[#This Row],[SUB]]=0, "-", BS_CONTROLE[[#This Row],[SUB]])</f>
        <v>-</v>
      </c>
      <c r="AP207" s="260" t="str">
        <f>IF(BS_CONTROLE[[#This Row],[KM - Inicio]]=0, "-", BS_CONTROLE[[#This Row],[KM - Inicio]])</f>
        <v>-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1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5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5" t="str">
        <f t="shared" si="19"/>
        <v/>
      </c>
    </row>
    <row r="208" spans="1:72">
      <c r="A208" s="51" t="str">
        <f t="shared" si="20"/>
        <v/>
      </c>
      <c r="B208" s="171"/>
      <c r="C208" s="8" t="str">
        <f>IF(BS_CONTROLE[[#This Row],[DATA]]="","",WEEKNUM(BS_CONTROLE[[#This Row],[DATA]]))</f>
        <v/>
      </c>
      <c r="D208" s="52"/>
      <c r="E208" s="29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4" t="s">
        <v>317</v>
      </c>
      <c r="M208" s="204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4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3"/>
      <c r="P208" s="173"/>
      <c r="Q208" s="84"/>
      <c r="R208" s="10" t="str">
        <f>IFERROR(_xlfn.XLOOKUP(F208, BS_ATIVIDADE[ATIVIDADE],BS_ATIVIDADE[UNIDADE] ), "*")</f>
        <v>*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8"/>
      <c r="W208" s="173"/>
      <c r="X208" s="218"/>
      <c r="Y208" s="158"/>
      <c r="Z208" s="158"/>
      <c r="AA208" s="84"/>
      <c r="AB208" s="71"/>
      <c r="AC208" s="71"/>
      <c r="AD208" s="173"/>
      <c r="AE208" s="84"/>
      <c r="AF208" s="84"/>
      <c r="AG208" s="84"/>
      <c r="AH208" s="49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-</v>
      </c>
      <c r="AN208" s="258" t="str">
        <f>IF(BS_CONTROLE[[#This Row],[SB]]=0, "-", BS_CONTROLE[[#This Row],[SB]])</f>
        <v>-</v>
      </c>
      <c r="AO208" s="259" t="str">
        <f>IF(BS_CONTROLE[[#This Row],[SUB]]=0, "-", BS_CONTROLE[[#This Row],[SUB]])</f>
        <v>-</v>
      </c>
      <c r="AP208" s="260" t="str">
        <f>IF(BS_CONTROLE[[#This Row],[KM - Inicio]]=0, "-", BS_CONTROLE[[#This Row],[KM - Inicio]])</f>
        <v>-</v>
      </c>
      <c r="AQ208" s="260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3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1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5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5" t="str">
        <f t="shared" si="19"/>
        <v/>
      </c>
    </row>
    <row r="209" spans="1:72">
      <c r="A209" s="51" t="str">
        <f t="shared" si="20"/>
        <v/>
      </c>
      <c r="B209" s="171"/>
      <c r="C209" s="8" t="str">
        <f>IF(BS_CONTROLE[[#This Row],[DATA]]="","",WEEKNUM(BS_CONTROLE[[#This Row],[DATA]]))</f>
        <v/>
      </c>
      <c r="D209" s="52"/>
      <c r="E209" s="29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4" t="s">
        <v>317</v>
      </c>
      <c r="M209" s="204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4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3"/>
      <c r="P209" s="173"/>
      <c r="Q209" s="84"/>
      <c r="R209" s="10" t="str">
        <f>IFERROR(_xlfn.XLOOKUP(F209, BS_ATIVIDADE[ATIVIDADE],BS_ATIVIDADE[UNIDADE] ), "*")</f>
        <v>*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8"/>
      <c r="W209" s="173"/>
      <c r="X209" s="218"/>
      <c r="Y209" s="158"/>
      <c r="Z209" s="158"/>
      <c r="AA209" s="84"/>
      <c r="AB209" s="71"/>
      <c r="AC209" s="71"/>
      <c r="AD209" s="173"/>
      <c r="AE209" s="84"/>
      <c r="AF209" s="84"/>
      <c r="AG209" s="84"/>
      <c r="AH209" s="49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8" t="str">
        <f>IF(BS_CONTROLE[[#This Row],[Local - Partida]]=0, "-", BS_CONTROLE[[#This Row],[Local - Partida]])</f>
        <v>-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-</v>
      </c>
      <c r="AN209" s="258" t="str">
        <f>IF(BS_CONTROLE[[#This Row],[SB]]=0, "-", BS_CONTROLE[[#This Row],[SB]])</f>
        <v>-</v>
      </c>
      <c r="AO209" s="259" t="str">
        <f>IF(BS_CONTROLE[[#This Row],[SUB]]=0, "-", BS_CONTROLE[[#This Row],[SUB]])</f>
        <v>-</v>
      </c>
      <c r="AP209" s="260" t="str">
        <f>IF(BS_CONTROLE[[#This Row],[KM - Inicio]]=0, "-", BS_CONTROLE[[#This Row],[KM - Inicio]])</f>
        <v>-</v>
      </c>
      <c r="AQ209" s="260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3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1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5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5" t="str">
        <f t="shared" si="19"/>
        <v/>
      </c>
    </row>
    <row r="210" spans="1:72">
      <c r="A210" s="51" t="str">
        <f t="shared" si="20"/>
        <v/>
      </c>
      <c r="B210" s="171"/>
      <c r="C210" s="8" t="str">
        <f>IF(BS_CONTROLE[[#This Row],[DATA]]="","",WEEKNUM(BS_CONTROLE[[#This Row],[DATA]]))</f>
        <v/>
      </c>
      <c r="D210" s="52"/>
      <c r="E210" s="29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4" t="s">
        <v>317</v>
      </c>
      <c r="M210" s="204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4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3"/>
      <c r="P210" s="173"/>
      <c r="Q210" s="84"/>
      <c r="R210" s="10" t="str">
        <f>IFERROR(_xlfn.XLOOKUP(F210, BS_ATIVIDADE[ATIVIDADE],BS_ATIVIDADE[UNIDADE] ), "*")</f>
        <v>*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8"/>
      <c r="W210" s="173"/>
      <c r="X210" s="218"/>
      <c r="Y210" s="158"/>
      <c r="Z210" s="158"/>
      <c r="AA210" s="84"/>
      <c r="AB210" s="71"/>
      <c r="AC210" s="71"/>
      <c r="AD210" s="173"/>
      <c r="AE210" s="84"/>
      <c r="AF210" s="84"/>
      <c r="AG210" s="84"/>
      <c r="AH210" s="49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8" t="str">
        <f>IF(BS_CONTROLE[[#This Row],[Local - Partida]]=0, "-", BS_CONTROLE[[#This Row],[Local - Partida]])</f>
        <v>-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-</v>
      </c>
      <c r="AN210" s="258" t="str">
        <f>IF(BS_CONTROLE[[#This Row],[SB]]=0, "-", BS_CONTROLE[[#This Row],[SB]])</f>
        <v>-</v>
      </c>
      <c r="AO210" s="259" t="str">
        <f>IF(BS_CONTROLE[[#This Row],[SUB]]=0, "-", BS_CONTROLE[[#This Row],[SUB]])</f>
        <v>-</v>
      </c>
      <c r="AP210" s="260" t="str">
        <f>IF(BS_CONTROLE[[#This Row],[KM - Inicio]]=0, "-", BS_CONTROLE[[#This Row],[KM - Inicio]])</f>
        <v>-</v>
      </c>
      <c r="AQ210" s="260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3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1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5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5" t="str">
        <f t="shared" ref="BT210:BT281" si="25">IF(BN210="","",SUBSTITUTE(BM210," ","")&amp;SUBSTITUTE(BN210," ",""))</f>
        <v/>
      </c>
    </row>
    <row r="211" spans="1:72">
      <c r="A211" s="51" t="str">
        <f t="shared" si="20"/>
        <v/>
      </c>
      <c r="B211" s="171"/>
      <c r="C211" s="8" t="str">
        <f>IF(BS_CONTROLE[[#This Row],[DATA]]="","",WEEKNUM(BS_CONTROLE[[#This Row],[DATA]]))</f>
        <v/>
      </c>
      <c r="D211" s="52"/>
      <c r="E211" s="29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4" t="s">
        <v>317</v>
      </c>
      <c r="M211" s="204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4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3"/>
      <c r="P211" s="173"/>
      <c r="Q211" s="84"/>
      <c r="R211" s="10" t="str">
        <f>IFERROR(_xlfn.XLOOKUP(F211, BS_ATIVIDADE[ATIVIDADE],BS_ATIVIDADE[UNIDADE] ), "*")</f>
        <v>*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8"/>
      <c r="W211" s="173"/>
      <c r="X211" s="218"/>
      <c r="Y211" s="158"/>
      <c r="Z211" s="158"/>
      <c r="AA211" s="84"/>
      <c r="AB211" s="71"/>
      <c r="AC211" s="71"/>
      <c r="AD211" s="173"/>
      <c r="AE211" s="84"/>
      <c r="AF211" s="84"/>
      <c r="AG211" s="84"/>
      <c r="AH211" s="49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8" t="str">
        <f>IF(BS_CONTROLE[[#This Row],[Local - Partida]]=0, "-", BS_CONTROLE[[#This Row],[Local - Partida]])</f>
        <v>-</v>
      </c>
      <c r="AL211" s="258" t="str">
        <f>IF(BS_CONTROLE[[#This Row],[Local - Encerramento]]=0, "-", BS_CONTROLE[[#This Row],[Local - Encerramento]])</f>
        <v>-</v>
      </c>
      <c r="AM211" s="258" t="str">
        <f>IF(BS_CONTROLE[[#This Row],[Entre - Estações]]=0, "-", BS_CONTROLE[[#This Row],[Entre - Estações]])</f>
        <v>-</v>
      </c>
      <c r="AN211" s="258" t="str">
        <f>IF(BS_CONTROLE[[#This Row],[SB]]=0, "-", BS_CONTROLE[[#This Row],[SB]])</f>
        <v>-</v>
      </c>
      <c r="AO211" s="259" t="str">
        <f>IF(BS_CONTROLE[[#This Row],[SUB]]=0, "-", BS_CONTROLE[[#This Row],[SUB]])</f>
        <v>-</v>
      </c>
      <c r="AP211" s="260" t="str">
        <f>IF(BS_CONTROLE[[#This Row],[KM - Inicio]]=0, "-", BS_CONTROLE[[#This Row],[KM - Inicio]])</f>
        <v>-</v>
      </c>
      <c r="AQ211" s="260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3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1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5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5" t="str">
        <f t="shared" si="25"/>
        <v/>
      </c>
    </row>
    <row r="212" spans="1:72">
      <c r="A212" s="51" t="str">
        <f t="shared" si="20"/>
        <v/>
      </c>
      <c r="B212" s="171"/>
      <c r="C212" s="8" t="str">
        <f>IF(BS_CONTROLE[[#This Row],[DATA]]="","",WEEKNUM(BS_CONTROLE[[#This Row],[DATA]]))</f>
        <v/>
      </c>
      <c r="D212" s="52"/>
      <c r="E212" s="29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4" t="s">
        <v>317</v>
      </c>
      <c r="M212" s="204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4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3"/>
      <c r="P212" s="173"/>
      <c r="Q212" s="84"/>
      <c r="R212" s="10" t="str">
        <f>IFERROR(_xlfn.XLOOKUP(F212, BS_ATIVIDADE[ATIVIDADE],BS_ATIVIDADE[UNIDADE] ), "*")</f>
        <v>*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8"/>
      <c r="W212" s="173"/>
      <c r="X212" s="218"/>
      <c r="Y212" s="158"/>
      <c r="Z212" s="158"/>
      <c r="AA212" s="84"/>
      <c r="AB212" s="71"/>
      <c r="AC212" s="71"/>
      <c r="AD212" s="173"/>
      <c r="AE212" s="84"/>
      <c r="AF212" s="84"/>
      <c r="AG212" s="84"/>
      <c r="AH212" s="49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8" t="str">
        <f>IF(BS_CONTROLE[[#This Row],[Local - Partida]]=0, "-", BS_CONTROLE[[#This Row],[Local - Partida]])</f>
        <v>-</v>
      </c>
      <c r="AL212" s="258" t="str">
        <f>IF(BS_CONTROLE[[#This Row],[Local - Encerramento]]=0, "-", BS_CONTROLE[[#This Row],[Local - Encerramento]])</f>
        <v>-</v>
      </c>
      <c r="AM212" s="258" t="str">
        <f>IF(BS_CONTROLE[[#This Row],[Entre - Estações]]=0, "-", BS_CONTROLE[[#This Row],[Entre - Estações]])</f>
        <v>-</v>
      </c>
      <c r="AN212" s="258" t="str">
        <f>IF(BS_CONTROLE[[#This Row],[SB]]=0, "-", BS_CONTROLE[[#This Row],[SB]])</f>
        <v>-</v>
      </c>
      <c r="AO212" s="259" t="str">
        <f>IF(BS_CONTROLE[[#This Row],[SUB]]=0, "-", BS_CONTROLE[[#This Row],[SUB]])</f>
        <v>-</v>
      </c>
      <c r="AP212" s="260" t="str">
        <f>IF(BS_CONTROLE[[#This Row],[KM - Inicio]]=0, "-", BS_CONTROLE[[#This Row],[KM - Inicio]])</f>
        <v>-</v>
      </c>
      <c r="AQ212" s="260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3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1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5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5" t="str">
        <f t="shared" si="25"/>
        <v/>
      </c>
    </row>
    <row r="213" spans="1:72">
      <c r="A213" s="51" t="str">
        <f t="shared" si="20"/>
        <v/>
      </c>
      <c r="B213" s="171"/>
      <c r="C213" s="8" t="str">
        <f>IF(BS_CONTROLE[[#This Row],[DATA]]="","",WEEKNUM(BS_CONTROLE[[#This Row],[DATA]]))</f>
        <v/>
      </c>
      <c r="D213" s="52"/>
      <c r="E213" s="29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4" t="s">
        <v>317</v>
      </c>
      <c r="M213" s="204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4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3"/>
      <c r="P213" s="173"/>
      <c r="Q213" s="84"/>
      <c r="R213" s="10" t="str">
        <f>IFERROR(_xlfn.XLOOKUP(F213, BS_ATIVIDADE[ATIVIDADE],BS_ATIVIDADE[UNIDADE] ), "*")</f>
        <v>*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8"/>
      <c r="W213" s="173"/>
      <c r="X213" s="218"/>
      <c r="Y213" s="158"/>
      <c r="Z213" s="158"/>
      <c r="AA213" s="84"/>
      <c r="AB213" s="71"/>
      <c r="AC213" s="71"/>
      <c r="AD213" s="173"/>
      <c r="AE213" s="84"/>
      <c r="AF213" s="84"/>
      <c r="AG213" s="84"/>
      <c r="AH213" s="49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-</v>
      </c>
      <c r="AN213" s="258" t="str">
        <f>IF(BS_CONTROLE[[#This Row],[SB]]=0, "-", BS_CONTROLE[[#This Row],[SB]])</f>
        <v>-</v>
      </c>
      <c r="AO213" s="259" t="str">
        <f>IF(BS_CONTROLE[[#This Row],[SUB]]=0, "-", BS_CONTROLE[[#This Row],[SUB]])</f>
        <v>-</v>
      </c>
      <c r="AP213" s="260" t="str">
        <f>IF(BS_CONTROLE[[#This Row],[KM - Inicio]]=0, "-", BS_CONTROLE[[#This Row],[KM - Inicio]])</f>
        <v>-</v>
      </c>
      <c r="AQ213" s="260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3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1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5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5" t="str">
        <f t="shared" si="25"/>
        <v/>
      </c>
    </row>
    <row r="214" spans="1:72">
      <c r="A214" s="51" t="str">
        <f t="shared" si="20"/>
        <v/>
      </c>
      <c r="B214" s="171"/>
      <c r="C214" s="8" t="str">
        <f>IF(BS_CONTROLE[[#This Row],[DATA]]="","",WEEKNUM(BS_CONTROLE[[#This Row],[DATA]]))</f>
        <v/>
      </c>
      <c r="D214" s="52"/>
      <c r="E214" s="29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4" t="s">
        <v>317</v>
      </c>
      <c r="M214" s="204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4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3"/>
      <c r="P214" s="173"/>
      <c r="Q214" s="84"/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8"/>
      <c r="W214" s="173"/>
      <c r="X214" s="218"/>
      <c r="Y214" s="158"/>
      <c r="Z214" s="158"/>
      <c r="AA214" s="84"/>
      <c r="AB214" s="71"/>
      <c r="AC214" s="71"/>
      <c r="AD214" s="173"/>
      <c r="AE214" s="84"/>
      <c r="AF214" s="84"/>
      <c r="AG214" s="84"/>
      <c r="AH214" s="49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-</v>
      </c>
      <c r="AN214" s="258" t="str">
        <f>IF(BS_CONTROLE[[#This Row],[SB]]=0, "-", BS_CONTROLE[[#This Row],[SB]])</f>
        <v>-</v>
      </c>
      <c r="AO214" s="259" t="str">
        <f>IF(BS_CONTROLE[[#This Row],[SUB]]=0, "-", BS_CONTROLE[[#This Row],[SUB]])</f>
        <v>-</v>
      </c>
      <c r="AP214" s="260" t="str">
        <f>IF(BS_CONTROLE[[#This Row],[KM - Inicio]]=0, "-", BS_CONTROLE[[#This Row],[KM - Inicio]])</f>
        <v>-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1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5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5" t="str">
        <f t="shared" si="25"/>
        <v/>
      </c>
    </row>
    <row r="215" spans="1:72">
      <c r="A215" s="51" t="str">
        <f t="shared" si="20"/>
        <v/>
      </c>
      <c r="B215" s="171"/>
      <c r="C215" s="8" t="str">
        <f>IF(BS_CONTROLE[[#This Row],[DATA]]="","",WEEKNUM(BS_CONTROLE[[#This Row],[DATA]]))</f>
        <v/>
      </c>
      <c r="D215" s="52"/>
      <c r="E215" s="29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4" t="s">
        <v>317</v>
      </c>
      <c r="M215" s="204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4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3"/>
      <c r="P215" s="173"/>
      <c r="Q215" s="84"/>
      <c r="R215" s="10" t="str">
        <f>IFERROR(_xlfn.XLOOKUP(F215, BS_ATIVIDADE[ATIVIDADE],BS_ATIVIDADE[UNIDADE] ), "*")</f>
        <v>*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8"/>
      <c r="W215" s="173"/>
      <c r="X215" s="218"/>
      <c r="Y215" s="158"/>
      <c r="Z215" s="158"/>
      <c r="AA215" s="84"/>
      <c r="AB215" s="71"/>
      <c r="AC215" s="71"/>
      <c r="AD215" s="173"/>
      <c r="AE215" s="84"/>
      <c r="AF215" s="84"/>
      <c r="AG215" s="84"/>
      <c r="AH215" s="49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8" t="str">
        <f>IF(BS_CONTROLE[[#This Row],[Local - Partida]]=0, "-", BS_CONTROLE[[#This Row],[Local - Partida]])</f>
        <v>-</v>
      </c>
      <c r="AL215" s="258" t="str">
        <f>IF(BS_CONTROLE[[#This Row],[Local - Encerramento]]=0, "-", BS_CONTROLE[[#This Row],[Local - Encerramento]])</f>
        <v>-</v>
      </c>
      <c r="AM215" s="258" t="str">
        <f>IF(BS_CONTROLE[[#This Row],[Entre - Estações]]=0, "-", BS_CONTROLE[[#This Row],[Entre - Estações]])</f>
        <v>-</v>
      </c>
      <c r="AN215" s="258" t="str">
        <f>IF(BS_CONTROLE[[#This Row],[SB]]=0, "-", BS_CONTROLE[[#This Row],[SB]])</f>
        <v>-</v>
      </c>
      <c r="AO215" s="259" t="str">
        <f>IF(BS_CONTROLE[[#This Row],[SUB]]=0, "-", BS_CONTROLE[[#This Row],[SUB]])</f>
        <v>-</v>
      </c>
      <c r="AP215" s="260" t="str">
        <f>IF(BS_CONTROLE[[#This Row],[KM - Inicio]]=0, "-", BS_CONTROLE[[#This Row],[KM - Inicio]])</f>
        <v>-</v>
      </c>
      <c r="AQ215" s="260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3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1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5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5" t="str">
        <f t="shared" si="25"/>
        <v/>
      </c>
    </row>
    <row r="216" spans="1:72">
      <c r="A216" s="51" t="str">
        <f t="shared" si="20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4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5" t="str">
        <f t="shared" si="25"/>
        <v/>
      </c>
    </row>
    <row r="217" spans="1:72">
      <c r="A217" s="51" t="str">
        <f t="shared" si="20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4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5" t="str">
        <f t="shared" si="25"/>
        <v/>
      </c>
    </row>
    <row r="218" spans="1:72">
      <c r="A218" s="51" t="str">
        <f t="shared" si="20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4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5"/>
    </row>
    <row r="219" spans="1:72">
      <c r="A219" s="51" t="str">
        <f t="shared" si="20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4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5" t="str">
        <f t="shared" si="25"/>
        <v/>
      </c>
    </row>
    <row r="220" spans="1:72">
      <c r="A220" s="51" t="str">
        <f t="shared" si="20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4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5" t="str">
        <f t="shared" si="25"/>
        <v/>
      </c>
    </row>
    <row r="221" spans="1:72">
      <c r="A221" s="51" t="str">
        <f t="shared" si="20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4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5" t="str">
        <f t="shared" si="25"/>
        <v/>
      </c>
    </row>
    <row r="222" spans="1:72">
      <c r="A222" s="51" t="str">
        <f t="shared" si="20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4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5" t="str">
        <f t="shared" si="25"/>
        <v/>
      </c>
    </row>
    <row r="223" spans="1:72">
      <c r="A223" s="51" t="str">
        <f t="shared" si="20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4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5" t="str">
        <f t="shared" si="25"/>
        <v/>
      </c>
    </row>
    <row r="224" spans="1:72">
      <c r="A224" s="51" t="str">
        <f t="shared" si="20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4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5" t="str">
        <f t="shared" si="25"/>
        <v/>
      </c>
    </row>
    <row r="225" spans="1:72">
      <c r="A225" s="51" t="str">
        <f t="shared" si="20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4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5" t="str">
        <f t="shared" si="25"/>
        <v/>
      </c>
    </row>
    <row r="226" spans="1:72">
      <c r="A226" s="51" t="str">
        <f t="shared" si="20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4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5" t="str">
        <f t="shared" si="25"/>
        <v/>
      </c>
    </row>
    <row r="227" spans="1:72">
      <c r="A227" s="51" t="str">
        <f t="shared" si="20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6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6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6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6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6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5" t="str">
        <f>IF(BN232="","",SUBSTITUTE(BM232," ","")&amp;SUBSTITUTE(BN232," ",""))</f>
        <v/>
      </c>
    </row>
    <row r="233" spans="1:72">
      <c r="A233" s="51" t="str">
        <f t="shared" si="26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6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5" t="str">
        <f>IF(BN234="","",SUBSTITUTE(BM234," ","")&amp;SUBSTITUTE(BN234," ",""))</f>
        <v/>
      </c>
    </row>
    <row r="235" spans="1:72">
      <c r="A235" s="51" t="str">
        <f t="shared" si="26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5" t="str">
        <f t="shared" si="25"/>
        <v/>
      </c>
    </row>
    <row r="236" spans="1:72">
      <c r="A236" s="51" t="str">
        <f t="shared" si="26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5" t="str">
        <f t="shared" si="25"/>
        <v/>
      </c>
    </row>
    <row r="237" spans="1:72">
      <c r="A237" s="51" t="str">
        <f t="shared" si="26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5" t="str">
        <f t="shared" si="25"/>
        <v/>
      </c>
    </row>
    <row r="238" spans="1:72">
      <c r="A238" s="51" t="str">
        <f t="shared" si="26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5" t="str">
        <f t="shared" si="25"/>
        <v/>
      </c>
    </row>
    <row r="239" spans="1:72">
      <c r="A239" s="51" t="str">
        <f t="shared" si="26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5" t="str">
        <f t="shared" si="25"/>
        <v/>
      </c>
    </row>
    <row r="240" spans="1:72">
      <c r="A240" s="51" t="str">
        <f t="shared" si="26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5" t="str">
        <f t="shared" si="25"/>
        <v/>
      </c>
    </row>
    <row r="241" spans="1:72">
      <c r="A241" s="51" t="str">
        <f t="shared" si="26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5" t="str">
        <f t="shared" si="25"/>
        <v/>
      </c>
    </row>
    <row r="242" spans="1:72">
      <c r="A242" s="51" t="str">
        <f t="shared" si="26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5" t="str">
        <f t="shared" si="25"/>
        <v/>
      </c>
    </row>
    <row r="243" spans="1:72">
      <c r="A243" s="51" t="str">
        <f t="shared" si="26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5" t="str">
        <f t="shared" si="25"/>
        <v/>
      </c>
    </row>
    <row r="244" spans="1:72">
      <c r="A244" s="51" t="str">
        <f t="shared" si="26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5" t="str">
        <f t="shared" si="25"/>
        <v/>
      </c>
    </row>
    <row r="245" spans="1:72">
      <c r="A245" s="51" t="str">
        <f t="shared" si="26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5"/>
    </row>
    <row r="246" spans="1:72">
      <c r="A246" s="51" t="str">
        <f t="shared" si="26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5"/>
    </row>
    <row r="247" spans="1:72">
      <c r="A247" s="51" t="str">
        <f t="shared" si="26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5"/>
    </row>
    <row r="248" spans="1:72">
      <c r="A248" s="51" t="str">
        <f t="shared" si="26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5"/>
    </row>
    <row r="249" spans="1:72">
      <c r="A249" s="51" t="str">
        <f t="shared" si="26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5"/>
    </row>
    <row r="250" spans="1:72">
      <c r="A250" s="51" t="str">
        <f t="shared" si="26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5" t="str">
        <f t="shared" si="25"/>
        <v/>
      </c>
    </row>
    <row r="251" spans="1:72">
      <c r="A251" s="51" t="str">
        <f t="shared" si="26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5" t="str">
        <f t="shared" si="25"/>
        <v/>
      </c>
    </row>
    <row r="252" spans="1:72">
      <c r="A252" s="51" t="str">
        <f t="shared" si="26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5" t="str">
        <f t="shared" si="25"/>
        <v/>
      </c>
    </row>
    <row r="253" spans="1:72">
      <c r="A253" s="51" t="str">
        <f t="shared" si="26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5" t="str">
        <f t="shared" si="25"/>
        <v/>
      </c>
    </row>
    <row r="254" spans="1:72">
      <c r="A254" s="51" t="str">
        <f t="shared" si="26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5" t="str">
        <f t="shared" si="25"/>
        <v/>
      </c>
    </row>
    <row r="255" spans="1:72">
      <c r="A255" s="51" t="str">
        <f t="shared" si="26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5" t="str">
        <f t="shared" si="25"/>
        <v/>
      </c>
    </row>
    <row r="256" spans="1:72">
      <c r="A256" s="51" t="str">
        <f t="shared" si="26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5" t="str">
        <f t="shared" si="25"/>
        <v/>
      </c>
    </row>
    <row r="257" spans="1:72">
      <c r="A257" s="51" t="str">
        <f t="shared" si="26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5" t="str">
        <f t="shared" si="25"/>
        <v/>
      </c>
    </row>
    <row r="258" spans="1:72">
      <c r="A258" s="51" t="str">
        <f t="shared" si="26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5" t="str">
        <f t="shared" si="25"/>
        <v/>
      </c>
    </row>
    <row r="259" spans="1:72">
      <c r="A259" s="51" t="str">
        <f t="shared" si="26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5" t="str">
        <f t="shared" si="25"/>
        <v/>
      </c>
    </row>
    <row r="260" spans="1:72">
      <c r="A260" s="51" t="str">
        <f t="shared" si="26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5" t="str">
        <f t="shared" si="25"/>
        <v/>
      </c>
    </row>
    <row r="261" spans="1:72">
      <c r="A261" s="51" t="str">
        <f t="shared" si="26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5" t="str">
        <f t="shared" si="25"/>
        <v/>
      </c>
    </row>
    <row r="262" spans="1:72">
      <c r="A262" s="51" t="str">
        <f t="shared" si="26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5" t="str">
        <f t="shared" si="25"/>
        <v/>
      </c>
    </row>
    <row r="263" spans="1:72">
      <c r="A263" s="51" t="str">
        <f t="shared" si="26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5" t="str">
        <f t="shared" si="25"/>
        <v/>
      </c>
    </row>
    <row r="264" spans="1:72">
      <c r="A264" s="51" t="str">
        <f t="shared" si="26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5" t="str">
        <f t="shared" si="25"/>
        <v/>
      </c>
    </row>
    <row r="265" spans="1:72">
      <c r="A265" s="51" t="str">
        <f t="shared" si="26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5" t="str">
        <f t="shared" si="25"/>
        <v/>
      </c>
    </row>
    <row r="266" spans="1:72">
      <c r="A266" s="51" t="str">
        <f t="shared" si="26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5" t="str">
        <f t="shared" si="25"/>
        <v/>
      </c>
    </row>
    <row r="267" spans="1:72">
      <c r="A267" s="51" t="str">
        <f t="shared" si="26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5" t="str">
        <f t="shared" si="25"/>
        <v/>
      </c>
    </row>
    <row r="268" spans="1:72">
      <c r="A268" s="51" t="str">
        <f t="shared" si="26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5" t="str">
        <f t="shared" si="25"/>
        <v/>
      </c>
    </row>
    <row r="269" spans="1:72">
      <c r="A269" s="51" t="str">
        <f t="shared" si="26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5" t="str">
        <f t="shared" si="25"/>
        <v/>
      </c>
    </row>
    <row r="270" spans="1:72">
      <c r="A270" s="51" t="str">
        <f t="shared" si="26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5" t="str">
        <f t="shared" si="25"/>
        <v/>
      </c>
    </row>
    <row r="271" spans="1:72">
      <c r="A271" s="51" t="str">
        <f t="shared" si="26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5" t="str">
        <f t="shared" si="25"/>
        <v/>
      </c>
    </row>
    <row r="272" spans="1:72">
      <c r="A272" s="51" t="str">
        <f t="shared" si="26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5" t="str">
        <f t="shared" si="25"/>
        <v/>
      </c>
    </row>
    <row r="273" spans="1:72">
      <c r="A273" s="51" t="str">
        <f t="shared" si="26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5" t="str">
        <f t="shared" si="25"/>
        <v/>
      </c>
    </row>
    <row r="274" spans="1:72">
      <c r="A274" s="51" t="str">
        <f t="shared" si="26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5" t="str">
        <f t="shared" si="25"/>
        <v/>
      </c>
    </row>
    <row r="275" spans="1:72">
      <c r="A275" s="51" t="str">
        <f t="shared" si="26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5" t="str">
        <f t="shared" si="25"/>
        <v/>
      </c>
    </row>
    <row r="276" spans="1:72">
      <c r="A276" s="51" t="str">
        <f t="shared" si="26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5" t="str">
        <f t="shared" si="25"/>
        <v/>
      </c>
    </row>
    <row r="277" spans="1:72">
      <c r="A277" s="51" t="str">
        <f t="shared" si="26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5" t="str">
        <f t="shared" si="25"/>
        <v/>
      </c>
    </row>
    <row r="278" spans="1:72">
      <c r="A278" s="51" t="str">
        <f t="shared" si="26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5" t="str">
        <f t="shared" si="25"/>
        <v/>
      </c>
    </row>
    <row r="279" spans="1:72">
      <c r="A279" s="51" t="str">
        <f t="shared" si="26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5" t="str">
        <f t="shared" si="25"/>
        <v/>
      </c>
    </row>
    <row r="280" spans="1:72">
      <c r="A280" s="51" t="str">
        <f t="shared" si="26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5" t="str">
        <f t="shared" si="25"/>
        <v/>
      </c>
    </row>
    <row r="281" spans="1:72">
      <c r="A281" s="51" t="str">
        <f t="shared" si="26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5" t="str">
        <f t="shared" si="25"/>
        <v/>
      </c>
    </row>
    <row r="282" spans="1:72">
      <c r="A282" s="51" t="str">
        <f t="shared" si="26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5" t="str">
        <f t="shared" ref="BT282:BT345" si="31">IF(BN282="","",SUBSTITUTE(BM282," ","")&amp;SUBSTITUTE(BN282," ",""))</f>
        <v/>
      </c>
    </row>
    <row r="283" spans="1:72">
      <c r="A283" s="51" t="str">
        <f t="shared" si="26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5" t="str">
        <f t="shared" si="31"/>
        <v/>
      </c>
    </row>
    <row r="284" spans="1:72">
      <c r="A284" s="51" t="str">
        <f t="shared" si="26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5" t="str">
        <f t="shared" si="31"/>
        <v/>
      </c>
    </row>
    <row r="285" spans="1:72">
      <c r="A285" s="51" t="str">
        <f t="shared" si="26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5" t="str">
        <f t="shared" si="31"/>
        <v/>
      </c>
    </row>
    <row r="286" spans="1:72">
      <c r="A286" s="51" t="str">
        <f t="shared" si="26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5" t="str">
        <f t="shared" si="31"/>
        <v/>
      </c>
    </row>
    <row r="287" spans="1:72">
      <c r="A287" s="51" t="str">
        <f t="shared" si="26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5" t="str">
        <f t="shared" si="31"/>
        <v/>
      </c>
    </row>
    <row r="288" spans="1:72">
      <c r="A288" s="51" t="str">
        <f t="shared" si="26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5" t="str">
        <f t="shared" si="31"/>
        <v/>
      </c>
    </row>
    <row r="289" spans="1:72">
      <c r="A289" s="51" t="str">
        <f t="shared" si="26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5" t="str">
        <f t="shared" si="31"/>
        <v/>
      </c>
    </row>
    <row r="290" spans="1:72">
      <c r="A290" s="51" t="str">
        <f t="shared" si="26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5" t="str">
        <f t="shared" si="31"/>
        <v/>
      </c>
    </row>
    <row r="291" spans="1:72">
      <c r="A291" s="51" t="str">
        <f t="shared" si="26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5" t="str">
        <f t="shared" si="31"/>
        <v/>
      </c>
    </row>
    <row r="292" spans="1:72">
      <c r="A292" s="51" t="str">
        <f t="shared" ref="A292:A300" si="32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5" t="str">
        <f t="shared" si="31"/>
        <v/>
      </c>
    </row>
    <row r="293" spans="1:72">
      <c r="A293" s="51" t="str">
        <f t="shared" si="32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5" t="str">
        <f t="shared" si="31"/>
        <v/>
      </c>
    </row>
    <row r="294" spans="1:72">
      <c r="A294" s="51" t="str">
        <f t="shared" si="32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5" t="str">
        <f t="shared" si="31"/>
        <v/>
      </c>
    </row>
    <row r="295" spans="1:72">
      <c r="A295" s="51" t="str">
        <f t="shared" si="32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5" t="str">
        <f t="shared" si="31"/>
        <v/>
      </c>
    </row>
    <row r="296" spans="1:72">
      <c r="A296" s="51" t="str">
        <f t="shared" si="32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5" t="str">
        <f t="shared" si="31"/>
        <v/>
      </c>
    </row>
    <row r="297" spans="1:72">
      <c r="A297" s="51" t="str">
        <f t="shared" si="32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5" t="str">
        <f t="shared" si="31"/>
        <v/>
      </c>
    </row>
    <row r="298" spans="1:72">
      <c r="A298" s="51" t="str">
        <f t="shared" si="32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5" t="str">
        <f t="shared" si="31"/>
        <v/>
      </c>
    </row>
    <row r="299" spans="1:72">
      <c r="A299" s="51" t="str">
        <f t="shared" si="32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5" t="str">
        <f t="shared" si="31"/>
        <v/>
      </c>
    </row>
    <row r="300" spans="1:72">
      <c r="A300" s="51" t="str">
        <f t="shared" si="32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5" t="str">
        <f t="shared" si="31"/>
        <v/>
      </c>
    </row>
    <row r="301" spans="1:72">
      <c r="A301" s="51" t="str">
        <f t="shared" ref="A301:A364" si="37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5" t="str">
        <f t="shared" si="31"/>
        <v/>
      </c>
    </row>
    <row r="302" spans="1:72">
      <c r="A302" s="51" t="str">
        <f t="shared" si="37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5" t="str">
        <f t="shared" si="31"/>
        <v/>
      </c>
    </row>
    <row r="303" spans="1:72">
      <c r="A303" s="51" t="str">
        <f t="shared" si="37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5" t="str">
        <f t="shared" si="31"/>
        <v/>
      </c>
    </row>
    <row r="304" spans="1:72">
      <c r="A304" s="51" t="str">
        <f t="shared" si="37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5" t="str">
        <f t="shared" si="31"/>
        <v/>
      </c>
    </row>
    <row r="305" spans="1:72">
      <c r="A305" s="51" t="str">
        <f t="shared" si="37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5" t="str">
        <f t="shared" si="31"/>
        <v/>
      </c>
    </row>
    <row r="306" spans="1:72">
      <c r="A306" s="51" t="str">
        <f t="shared" si="37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5" t="str">
        <f t="shared" si="31"/>
        <v/>
      </c>
    </row>
    <row r="307" spans="1:72">
      <c r="A307" s="51" t="str">
        <f t="shared" si="37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5" t="str">
        <f t="shared" si="31"/>
        <v/>
      </c>
    </row>
    <row r="308" spans="1:72">
      <c r="A308" s="51" t="str">
        <f t="shared" si="37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5" t="str">
        <f t="shared" si="31"/>
        <v/>
      </c>
    </row>
    <row r="309" spans="1:72">
      <c r="A309" s="51" t="str">
        <f t="shared" si="37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5" t="str">
        <f t="shared" si="31"/>
        <v/>
      </c>
    </row>
    <row r="310" spans="1:72">
      <c r="A310" s="51" t="str">
        <f t="shared" si="37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5" t="str">
        <f t="shared" si="31"/>
        <v/>
      </c>
    </row>
    <row r="311" spans="1:72">
      <c r="A311" s="51" t="str">
        <f t="shared" si="37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5" t="str">
        <f t="shared" si="31"/>
        <v/>
      </c>
    </row>
    <row r="312" spans="1:72">
      <c r="A312" s="51" t="str">
        <f t="shared" si="37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5" t="str">
        <f t="shared" si="31"/>
        <v/>
      </c>
    </row>
    <row r="313" spans="1:72">
      <c r="A313" s="51" t="str">
        <f t="shared" si="37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5" t="str">
        <f t="shared" si="31"/>
        <v/>
      </c>
    </row>
    <row r="314" spans="1:72">
      <c r="A314" s="51" t="str">
        <f t="shared" si="37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5" t="str">
        <f t="shared" si="31"/>
        <v/>
      </c>
    </row>
    <row r="315" spans="1:72">
      <c r="A315" s="51" t="str">
        <f t="shared" si="37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5" t="str">
        <f t="shared" si="31"/>
        <v/>
      </c>
    </row>
    <row r="316" spans="1:72">
      <c r="A316" s="51" t="str">
        <f t="shared" si="37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5" t="str">
        <f t="shared" si="31"/>
        <v/>
      </c>
    </row>
    <row r="317" spans="1:72">
      <c r="A317" s="51" t="str">
        <f t="shared" si="37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5" t="str">
        <f t="shared" si="31"/>
        <v/>
      </c>
    </row>
    <row r="318" spans="1:72">
      <c r="A318" s="51" t="str">
        <f t="shared" si="37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5" t="str">
        <f t="shared" si="31"/>
        <v/>
      </c>
    </row>
    <row r="319" spans="1:72">
      <c r="A319" s="51" t="str">
        <f t="shared" si="37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5" t="str">
        <f t="shared" si="31"/>
        <v/>
      </c>
    </row>
    <row r="320" spans="1:72">
      <c r="A320" s="51" t="str">
        <f t="shared" si="37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5" t="str">
        <f t="shared" si="31"/>
        <v/>
      </c>
    </row>
    <row r="321" spans="1:72">
      <c r="A321" s="51" t="str">
        <f t="shared" si="37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5" t="str">
        <f t="shared" si="31"/>
        <v/>
      </c>
    </row>
    <row r="322" spans="1:72">
      <c r="A322" s="51" t="str">
        <f t="shared" si="37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5" t="str">
        <f t="shared" si="31"/>
        <v/>
      </c>
    </row>
    <row r="323" spans="1:72">
      <c r="A323" s="51" t="str">
        <f t="shared" si="37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5" t="str">
        <f t="shared" si="31"/>
        <v/>
      </c>
    </row>
    <row r="324" spans="1:72" ht="16.5" customHeight="1">
      <c r="A324" s="51" t="str">
        <f t="shared" si="37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5" t="str">
        <f t="shared" si="31"/>
        <v/>
      </c>
    </row>
    <row r="325" spans="1:72">
      <c r="A325" s="51" t="str">
        <f t="shared" si="37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5" t="str">
        <f t="shared" si="31"/>
        <v/>
      </c>
    </row>
    <row r="326" spans="1:72">
      <c r="A326" s="51" t="str">
        <f t="shared" si="37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5" t="str">
        <f t="shared" si="31"/>
        <v/>
      </c>
    </row>
    <row r="327" spans="1:72">
      <c r="A327" s="51" t="str">
        <f t="shared" si="37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5" t="str">
        <f t="shared" si="31"/>
        <v/>
      </c>
    </row>
    <row r="328" spans="1:72">
      <c r="A328" s="51" t="str">
        <f t="shared" si="37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5" t="str">
        <f t="shared" si="31"/>
        <v/>
      </c>
    </row>
    <row r="329" spans="1:72">
      <c r="A329" s="51" t="str">
        <f t="shared" si="37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5" t="str">
        <f t="shared" si="31"/>
        <v/>
      </c>
    </row>
    <row r="330" spans="1:72">
      <c r="A330" s="51" t="str">
        <f t="shared" si="37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5" t="str">
        <f t="shared" si="31"/>
        <v/>
      </c>
    </row>
    <row r="331" spans="1:72">
      <c r="A331" s="51" t="str">
        <f t="shared" si="37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5" t="str">
        <f t="shared" si="31"/>
        <v/>
      </c>
    </row>
    <row r="332" spans="1:72">
      <c r="A332" s="51" t="str">
        <f t="shared" si="37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5" t="str">
        <f t="shared" si="31"/>
        <v/>
      </c>
    </row>
    <row r="333" spans="1:72">
      <c r="A333" s="51" t="str">
        <f t="shared" si="37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5" t="str">
        <f t="shared" si="31"/>
        <v/>
      </c>
    </row>
    <row r="334" spans="1:72">
      <c r="A334" s="51" t="str">
        <f t="shared" si="37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5" t="str">
        <f t="shared" si="31"/>
        <v/>
      </c>
    </row>
    <row r="335" spans="1:72">
      <c r="A335" s="51" t="str">
        <f t="shared" si="37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5" t="str">
        <f t="shared" si="31"/>
        <v/>
      </c>
    </row>
    <row r="336" spans="1:72">
      <c r="A336" s="51" t="str">
        <f t="shared" si="37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5" t="str">
        <f t="shared" si="31"/>
        <v/>
      </c>
    </row>
    <row r="337" spans="1:72">
      <c r="A337" s="51" t="str">
        <f t="shared" si="37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5" t="str">
        <f t="shared" si="31"/>
        <v/>
      </c>
    </row>
    <row r="338" spans="1:72">
      <c r="A338" s="51" t="str">
        <f t="shared" si="37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5" t="str">
        <f t="shared" si="31"/>
        <v/>
      </c>
    </row>
    <row r="339" spans="1:72">
      <c r="A339" s="51" t="str">
        <f t="shared" si="37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5" t="str">
        <f t="shared" si="31"/>
        <v/>
      </c>
    </row>
    <row r="340" spans="1:72">
      <c r="A340" s="51" t="str">
        <f t="shared" si="37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5" t="str">
        <f t="shared" si="31"/>
        <v/>
      </c>
    </row>
    <row r="341" spans="1:72">
      <c r="A341" s="51" t="str">
        <f t="shared" si="37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5" t="str">
        <f t="shared" si="31"/>
        <v/>
      </c>
    </row>
    <row r="342" spans="1:72">
      <c r="A342" s="51" t="str">
        <f t="shared" si="37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5" t="str">
        <f t="shared" si="31"/>
        <v/>
      </c>
    </row>
    <row r="343" spans="1:72">
      <c r="A343" s="51" t="str">
        <f t="shared" si="37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5" t="str">
        <f t="shared" si="31"/>
        <v/>
      </c>
    </row>
    <row r="344" spans="1:72">
      <c r="A344" s="51" t="str">
        <f t="shared" si="37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5" t="str">
        <f t="shared" si="31"/>
        <v/>
      </c>
    </row>
    <row r="345" spans="1:72">
      <c r="A345" s="51" t="str">
        <f t="shared" si="37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5" t="str">
        <f t="shared" si="31"/>
        <v/>
      </c>
    </row>
    <row r="346" spans="1:72">
      <c r="A346" s="51" t="str">
        <f t="shared" si="37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5" t="str">
        <f t="shared" ref="BT346:BT409" si="42">IF(BN346="","",SUBSTITUTE(BM346," ","")&amp;SUBSTITUTE(BN346," ",""))</f>
        <v/>
      </c>
    </row>
    <row r="347" spans="1:72">
      <c r="A347" s="51" t="str">
        <f t="shared" si="37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5" t="str">
        <f t="shared" si="42"/>
        <v/>
      </c>
    </row>
    <row r="348" spans="1:72">
      <c r="A348" s="51" t="str">
        <f t="shared" si="37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5" t="str">
        <f t="shared" si="42"/>
        <v/>
      </c>
    </row>
    <row r="349" spans="1:72">
      <c r="A349" s="51" t="str">
        <f t="shared" si="37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5" t="str">
        <f t="shared" si="42"/>
        <v/>
      </c>
    </row>
    <row r="350" spans="1:72">
      <c r="A350" s="51" t="str">
        <f t="shared" si="37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5" t="str">
        <f t="shared" si="42"/>
        <v/>
      </c>
    </row>
    <row r="351" spans="1:72">
      <c r="A351" s="51" t="str">
        <f t="shared" si="37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5" t="str">
        <f t="shared" si="42"/>
        <v/>
      </c>
    </row>
    <row r="352" spans="1:72">
      <c r="A352" s="51" t="str">
        <f t="shared" si="37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5" t="str">
        <f t="shared" si="42"/>
        <v/>
      </c>
    </row>
    <row r="353" spans="1:72">
      <c r="A353" s="51" t="str">
        <f t="shared" si="37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5" t="str">
        <f t="shared" si="42"/>
        <v/>
      </c>
    </row>
    <row r="354" spans="1:72">
      <c r="A354" s="51" t="str">
        <f t="shared" si="37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5" t="str">
        <f t="shared" si="42"/>
        <v/>
      </c>
    </row>
    <row r="355" spans="1:72">
      <c r="A355" s="51" t="str">
        <f t="shared" si="37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5" t="str">
        <f t="shared" si="42"/>
        <v/>
      </c>
    </row>
    <row r="356" spans="1:72">
      <c r="A356" s="51" t="str">
        <f t="shared" si="37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5" t="str">
        <f t="shared" si="42"/>
        <v/>
      </c>
    </row>
    <row r="357" spans="1:72">
      <c r="A357" s="51" t="str">
        <f t="shared" si="37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5" t="str">
        <f t="shared" si="42"/>
        <v/>
      </c>
    </row>
    <row r="358" spans="1:72">
      <c r="A358" s="51" t="str">
        <f t="shared" si="37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5" t="str">
        <f t="shared" si="42"/>
        <v/>
      </c>
    </row>
    <row r="359" spans="1:72">
      <c r="A359" s="51" t="str">
        <f t="shared" si="37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5" t="str">
        <f t="shared" si="42"/>
        <v/>
      </c>
    </row>
    <row r="360" spans="1:72">
      <c r="A360" s="51" t="str">
        <f t="shared" si="37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5" t="str">
        <f t="shared" si="42"/>
        <v/>
      </c>
    </row>
    <row r="361" spans="1:72">
      <c r="A361" s="51" t="str">
        <f t="shared" si="37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5" t="str">
        <f t="shared" si="42"/>
        <v/>
      </c>
    </row>
    <row r="362" spans="1:72">
      <c r="A362" s="51" t="str">
        <f t="shared" si="37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5" t="str">
        <f t="shared" si="42"/>
        <v/>
      </c>
    </row>
    <row r="363" spans="1:72">
      <c r="A363" s="51" t="str">
        <f t="shared" si="37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5" t="str">
        <f t="shared" si="42"/>
        <v/>
      </c>
    </row>
    <row r="364" spans="1:72">
      <c r="A364" s="51" t="str">
        <f t="shared" si="37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5" t="str">
        <f t="shared" si="42"/>
        <v/>
      </c>
    </row>
    <row r="365" spans="1:72">
      <c r="A365" s="51" t="str">
        <f t="shared" ref="A365:A428" si="43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5" t="str">
        <f t="shared" si="42"/>
        <v/>
      </c>
    </row>
    <row r="366" spans="1:72">
      <c r="A366" s="51" t="str">
        <f t="shared" si="43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5" t="str">
        <f t="shared" si="42"/>
        <v/>
      </c>
    </row>
    <row r="367" spans="1:72">
      <c r="A367" s="51" t="str">
        <f t="shared" si="43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5" t="str">
        <f t="shared" si="42"/>
        <v/>
      </c>
    </row>
    <row r="368" spans="1:72">
      <c r="A368" s="51" t="str">
        <f t="shared" si="43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5" t="str">
        <f t="shared" si="42"/>
        <v/>
      </c>
    </row>
    <row r="369" spans="1:72">
      <c r="A369" s="51" t="str">
        <f t="shared" si="43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5" t="str">
        <f t="shared" si="42"/>
        <v/>
      </c>
    </row>
    <row r="370" spans="1:72">
      <c r="A370" s="51" t="str">
        <f t="shared" si="43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5" t="str">
        <f t="shared" si="42"/>
        <v/>
      </c>
    </row>
    <row r="371" spans="1:72">
      <c r="A371" s="51" t="str">
        <f t="shared" si="43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5" t="str">
        <f t="shared" si="42"/>
        <v/>
      </c>
    </row>
    <row r="372" spans="1:72">
      <c r="A372" s="51" t="str">
        <f t="shared" si="43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5" t="str">
        <f t="shared" si="42"/>
        <v/>
      </c>
    </row>
    <row r="373" spans="1:72">
      <c r="A373" s="51" t="str">
        <f t="shared" si="43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5" t="str">
        <f t="shared" si="42"/>
        <v/>
      </c>
    </row>
    <row r="374" spans="1:72">
      <c r="A374" s="51" t="str">
        <f t="shared" si="43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5" t="str">
        <f t="shared" si="42"/>
        <v/>
      </c>
    </row>
    <row r="375" spans="1:72">
      <c r="A375" s="51" t="str">
        <f t="shared" si="43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5" t="str">
        <f t="shared" si="42"/>
        <v/>
      </c>
    </row>
    <row r="376" spans="1:72">
      <c r="A376" s="51" t="str">
        <f t="shared" si="43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5" t="str">
        <f t="shared" si="42"/>
        <v/>
      </c>
    </row>
    <row r="377" spans="1:72">
      <c r="A377" s="51" t="str">
        <f t="shared" si="43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5" t="str">
        <f t="shared" si="42"/>
        <v/>
      </c>
    </row>
    <row r="378" spans="1:72">
      <c r="A378" s="51" t="str">
        <f t="shared" si="43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5" t="str">
        <f t="shared" si="42"/>
        <v/>
      </c>
    </row>
    <row r="379" spans="1:72">
      <c r="A379" s="51" t="str">
        <f t="shared" si="43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5" t="str">
        <f t="shared" si="42"/>
        <v/>
      </c>
    </row>
    <row r="380" spans="1:72">
      <c r="A380" s="51" t="str">
        <f t="shared" si="43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5" t="str">
        <f t="shared" si="42"/>
        <v/>
      </c>
    </row>
    <row r="381" spans="1:72">
      <c r="A381" s="51" t="str">
        <f t="shared" si="43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5" t="str">
        <f t="shared" si="42"/>
        <v/>
      </c>
    </row>
    <row r="382" spans="1:72">
      <c r="A382" s="51" t="str">
        <f t="shared" si="43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5" t="str">
        <f t="shared" si="42"/>
        <v/>
      </c>
    </row>
    <row r="383" spans="1:72">
      <c r="A383" s="51" t="str">
        <f t="shared" si="43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5" t="str">
        <f t="shared" si="42"/>
        <v/>
      </c>
    </row>
    <row r="384" spans="1:72">
      <c r="A384" s="51" t="str">
        <f t="shared" si="43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5" t="str">
        <f t="shared" si="42"/>
        <v/>
      </c>
    </row>
    <row r="385" spans="1:72">
      <c r="A385" s="51" t="str">
        <f t="shared" si="43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5" t="str">
        <f t="shared" si="42"/>
        <v/>
      </c>
    </row>
    <row r="386" spans="1:72">
      <c r="A386" s="51" t="str">
        <f t="shared" si="43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5" t="str">
        <f t="shared" si="42"/>
        <v/>
      </c>
    </row>
    <row r="387" spans="1:72">
      <c r="A387" s="51" t="str">
        <f t="shared" si="43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5" t="str">
        <f t="shared" si="42"/>
        <v/>
      </c>
    </row>
    <row r="388" spans="1:72">
      <c r="A388" s="51" t="str">
        <f t="shared" si="43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5" t="str">
        <f t="shared" si="42"/>
        <v/>
      </c>
    </row>
    <row r="389" spans="1:72">
      <c r="A389" s="51" t="str">
        <f t="shared" si="43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5" t="str">
        <f t="shared" si="42"/>
        <v/>
      </c>
    </row>
    <row r="390" spans="1:72">
      <c r="A390" s="51" t="str">
        <f t="shared" si="43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5" t="str">
        <f t="shared" si="42"/>
        <v/>
      </c>
    </row>
    <row r="391" spans="1:72" ht="29.25" customHeight="1">
      <c r="A391" s="51" t="str">
        <f t="shared" si="43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5" t="str">
        <f t="shared" si="42"/>
        <v/>
      </c>
    </row>
    <row r="392" spans="1:72">
      <c r="A392" s="51" t="str">
        <f t="shared" si="43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5" t="str">
        <f t="shared" si="42"/>
        <v/>
      </c>
    </row>
    <row r="393" spans="1:72">
      <c r="A393" s="51" t="str">
        <f t="shared" si="43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5" t="str">
        <f t="shared" si="42"/>
        <v/>
      </c>
    </row>
    <row r="394" spans="1:72">
      <c r="A394" s="51" t="str">
        <f t="shared" si="43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5" t="str">
        <f t="shared" si="42"/>
        <v/>
      </c>
    </row>
    <row r="395" spans="1:72">
      <c r="A395" s="51" t="str">
        <f t="shared" si="43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5" t="str">
        <f t="shared" si="42"/>
        <v/>
      </c>
    </row>
    <row r="396" spans="1:72">
      <c r="A396" s="51" t="str">
        <f t="shared" si="43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5" t="str">
        <f t="shared" si="42"/>
        <v/>
      </c>
    </row>
    <row r="397" spans="1:72">
      <c r="A397" s="51" t="str">
        <f t="shared" si="43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5" t="str">
        <f t="shared" si="42"/>
        <v/>
      </c>
    </row>
    <row r="398" spans="1:72">
      <c r="A398" s="51" t="str">
        <f t="shared" si="43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5" t="str">
        <f t="shared" si="42"/>
        <v/>
      </c>
    </row>
    <row r="399" spans="1:72">
      <c r="A399" s="51" t="str">
        <f t="shared" si="43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5" t="str">
        <f t="shared" si="42"/>
        <v/>
      </c>
    </row>
    <row r="400" spans="1:72">
      <c r="A400" s="51" t="str">
        <f t="shared" si="43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5" t="str">
        <f t="shared" si="42"/>
        <v/>
      </c>
    </row>
    <row r="401" spans="1:72">
      <c r="A401" s="51" t="str">
        <f t="shared" si="43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5" t="str">
        <f t="shared" si="42"/>
        <v/>
      </c>
    </row>
    <row r="402" spans="1:72">
      <c r="A402" s="51" t="str">
        <f t="shared" si="43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5" t="str">
        <f t="shared" si="42"/>
        <v/>
      </c>
    </row>
    <row r="403" spans="1:72">
      <c r="A403" s="51" t="str">
        <f t="shared" si="43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5" t="str">
        <f t="shared" si="42"/>
        <v/>
      </c>
    </row>
    <row r="404" spans="1:72">
      <c r="A404" s="51" t="str">
        <f t="shared" si="43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5" t="str">
        <f t="shared" si="42"/>
        <v/>
      </c>
    </row>
    <row r="405" spans="1:72">
      <c r="A405" s="51" t="str">
        <f t="shared" si="43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5" t="str">
        <f t="shared" si="42"/>
        <v/>
      </c>
    </row>
    <row r="406" spans="1:72">
      <c r="A406" s="51" t="str">
        <f t="shared" si="43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5" t="str">
        <f t="shared" si="42"/>
        <v/>
      </c>
    </row>
    <row r="407" spans="1:72">
      <c r="A407" s="51" t="str">
        <f t="shared" si="43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5" t="str">
        <f t="shared" si="42"/>
        <v/>
      </c>
    </row>
    <row r="408" spans="1:72">
      <c r="A408" s="51" t="str">
        <f t="shared" si="43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5" t="str">
        <f t="shared" si="42"/>
        <v/>
      </c>
    </row>
    <row r="409" spans="1:72">
      <c r="A409" s="51" t="str">
        <f t="shared" si="43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5" t="str">
        <f t="shared" si="42"/>
        <v/>
      </c>
    </row>
    <row r="410" spans="1:72">
      <c r="A410" s="51" t="str">
        <f t="shared" si="43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5" t="str">
        <f t="shared" ref="BT410:BT433" si="48">IF(BN410="","",SUBSTITUTE(BM410," ","")&amp;SUBSTITUTE(BN410," ",""))</f>
        <v/>
      </c>
    </row>
    <row r="411" spans="1:72">
      <c r="A411" s="51" t="str">
        <f t="shared" si="43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5" t="str">
        <f t="shared" si="48"/>
        <v/>
      </c>
    </row>
    <row r="412" spans="1:72">
      <c r="A412" s="51" t="str">
        <f t="shared" si="43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5" t="str">
        <f t="shared" si="48"/>
        <v/>
      </c>
    </row>
    <row r="413" spans="1:72">
      <c r="A413" s="51" t="str">
        <f t="shared" si="43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5" t="str">
        <f t="shared" si="48"/>
        <v/>
      </c>
    </row>
    <row r="414" spans="1:72">
      <c r="A414" s="51" t="str">
        <f t="shared" si="43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5" t="str">
        <f t="shared" si="48"/>
        <v/>
      </c>
    </row>
    <row r="415" spans="1:72">
      <c r="A415" s="51" t="str">
        <f t="shared" si="43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5" t="str">
        <f t="shared" si="48"/>
        <v/>
      </c>
    </row>
    <row r="416" spans="1:72">
      <c r="A416" s="51" t="str">
        <f t="shared" si="43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5" t="str">
        <f t="shared" si="48"/>
        <v/>
      </c>
    </row>
    <row r="417" spans="1:72">
      <c r="A417" s="51" t="str">
        <f t="shared" si="43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5" t="str">
        <f t="shared" si="48"/>
        <v/>
      </c>
    </row>
    <row r="418" spans="1:72">
      <c r="A418" s="51" t="str">
        <f t="shared" si="43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5" t="str">
        <f t="shared" si="48"/>
        <v/>
      </c>
    </row>
    <row r="419" spans="1:72">
      <c r="A419" s="51" t="str">
        <f t="shared" si="43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5" t="str">
        <f t="shared" si="48"/>
        <v/>
      </c>
    </row>
    <row r="420" spans="1:72">
      <c r="A420" s="51" t="str">
        <f t="shared" si="43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5" t="str">
        <f t="shared" si="48"/>
        <v/>
      </c>
    </row>
    <row r="421" spans="1:72">
      <c r="A421" s="51" t="str">
        <f t="shared" si="43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5" t="str">
        <f t="shared" si="48"/>
        <v/>
      </c>
    </row>
    <row r="422" spans="1:72">
      <c r="A422" s="51" t="str">
        <f t="shared" si="43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5" t="str">
        <f t="shared" si="48"/>
        <v/>
      </c>
    </row>
    <row r="423" spans="1:72">
      <c r="A423" s="51" t="str">
        <f t="shared" si="43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5" t="str">
        <f t="shared" si="48"/>
        <v/>
      </c>
    </row>
    <row r="424" spans="1:72">
      <c r="A424" s="51" t="str">
        <f t="shared" si="43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5" t="str">
        <f t="shared" si="48"/>
        <v/>
      </c>
    </row>
    <row r="425" spans="1:72">
      <c r="A425" s="51" t="str">
        <f t="shared" si="43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5" t="str">
        <f t="shared" si="48"/>
        <v/>
      </c>
    </row>
    <row r="426" spans="1:72">
      <c r="A426" s="51" t="str">
        <f t="shared" si="43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5" t="str">
        <f t="shared" si="48"/>
        <v/>
      </c>
    </row>
    <row r="427" spans="1:72">
      <c r="A427" s="51" t="str">
        <f t="shared" si="43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5" t="str">
        <f t="shared" si="48"/>
        <v/>
      </c>
    </row>
    <row r="428" spans="1:72">
      <c r="A428" s="51" t="str">
        <f t="shared" si="43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5" t="str">
        <f t="shared" si="48"/>
        <v/>
      </c>
    </row>
    <row r="429" spans="1:72">
      <c r="A429" s="51" t="str">
        <f t="shared" ref="A429:A492" si="49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5" t="str">
        <f t="shared" si="48"/>
        <v/>
      </c>
    </row>
    <row r="430" spans="1:72">
      <c r="A430" s="51" t="str">
        <f t="shared" si="49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5" t="str">
        <f t="shared" si="48"/>
        <v/>
      </c>
    </row>
    <row r="431" spans="1:72">
      <c r="A431" s="51" t="str">
        <f t="shared" si="49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5"/>
    </row>
    <row r="432" spans="1:72">
      <c r="A432" s="51" t="str">
        <f t="shared" si="49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5" t="str">
        <f t="shared" si="48"/>
        <v/>
      </c>
    </row>
    <row r="433" spans="1:72">
      <c r="A433" s="51" t="str">
        <f t="shared" si="49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5" t="str">
        <f t="shared" si="48"/>
        <v/>
      </c>
    </row>
    <row r="434" spans="1:72">
      <c r="A434" s="51" t="str">
        <f t="shared" si="49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5" t="str">
        <f t="shared" ref="BT434:BT474" si="54">IF(BN434="","",SUBSTITUTE(BM434," ","")&amp;SUBSTITUTE(BN434," ",""))</f>
        <v/>
      </c>
    </row>
    <row r="435" spans="1:72">
      <c r="A435" s="51" t="str">
        <f t="shared" si="49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5" t="str">
        <f t="shared" si="54"/>
        <v/>
      </c>
    </row>
    <row r="436" spans="1:72">
      <c r="A436" s="51" t="str">
        <f t="shared" si="49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5" t="str">
        <f t="shared" si="54"/>
        <v/>
      </c>
    </row>
    <row r="437" spans="1:72">
      <c r="A437" s="51" t="str">
        <f t="shared" si="49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5" t="str">
        <f t="shared" si="54"/>
        <v/>
      </c>
    </row>
    <row r="438" spans="1:72">
      <c r="A438" s="51" t="str">
        <f t="shared" si="49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5" t="str">
        <f t="shared" si="54"/>
        <v/>
      </c>
    </row>
    <row r="439" spans="1:72">
      <c r="A439" s="51" t="str">
        <f t="shared" si="49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5" t="str">
        <f t="shared" si="54"/>
        <v/>
      </c>
    </row>
    <row r="440" spans="1:72">
      <c r="A440" s="51" t="str">
        <f t="shared" si="49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5" t="str">
        <f t="shared" si="54"/>
        <v/>
      </c>
    </row>
    <row r="441" spans="1:72">
      <c r="A441" s="51" t="str">
        <f t="shared" si="49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5" t="str">
        <f t="shared" si="54"/>
        <v/>
      </c>
    </row>
    <row r="442" spans="1:72">
      <c r="A442" s="51" t="str">
        <f t="shared" si="49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5" t="str">
        <f t="shared" si="54"/>
        <v/>
      </c>
    </row>
    <row r="443" spans="1:72">
      <c r="A443" s="51" t="str">
        <f t="shared" si="49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5" t="str">
        <f t="shared" si="54"/>
        <v/>
      </c>
    </row>
    <row r="444" spans="1:72">
      <c r="A444" s="51" t="str">
        <f t="shared" si="49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5" t="str">
        <f t="shared" si="54"/>
        <v/>
      </c>
    </row>
    <row r="445" spans="1:72">
      <c r="A445" s="51" t="str">
        <f t="shared" si="49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5" t="str">
        <f t="shared" si="54"/>
        <v/>
      </c>
    </row>
    <row r="446" spans="1:72">
      <c r="A446" s="51" t="str">
        <f t="shared" si="49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5" t="str">
        <f t="shared" si="54"/>
        <v/>
      </c>
    </row>
    <row r="447" spans="1:72">
      <c r="A447" s="51" t="str">
        <f t="shared" si="49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5" t="str">
        <f t="shared" si="54"/>
        <v/>
      </c>
    </row>
    <row r="448" spans="1:72">
      <c r="A448" s="51" t="str">
        <f t="shared" si="49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5" t="str">
        <f t="shared" si="54"/>
        <v/>
      </c>
    </row>
    <row r="449" spans="1:72">
      <c r="A449" s="51" t="str">
        <f t="shared" si="49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5" t="str">
        <f t="shared" si="54"/>
        <v/>
      </c>
    </row>
    <row r="450" spans="1:72">
      <c r="A450" s="51" t="str">
        <f t="shared" si="49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5" t="str">
        <f t="shared" si="54"/>
        <v/>
      </c>
    </row>
    <row r="451" spans="1:72">
      <c r="A451" s="167" t="str">
        <f t="shared" ref="A451:A453" si="55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4"/>
        <v/>
      </c>
    </row>
    <row r="452" spans="1:72">
      <c r="A452" s="167" t="str">
        <f t="shared" si="55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4"/>
        <v/>
      </c>
    </row>
    <row r="453" spans="1:72">
      <c r="A453" s="167" t="str">
        <f t="shared" si="55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4"/>
        <v/>
      </c>
    </row>
    <row r="454" spans="1:72">
      <c r="A454" s="167" t="str">
        <f t="shared" ref="A454:A517" si="56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4"/>
        <v/>
      </c>
    </row>
    <row r="455" spans="1:72">
      <c r="A455" s="167" t="str">
        <f t="shared" si="56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4"/>
        <v/>
      </c>
    </row>
    <row r="456" spans="1:72">
      <c r="A456" s="167" t="str">
        <f t="shared" si="56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4"/>
        <v/>
      </c>
    </row>
    <row r="457" spans="1:72">
      <c r="A457" s="167" t="str">
        <f t="shared" si="56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4"/>
        <v/>
      </c>
    </row>
    <row r="458" spans="1:72">
      <c r="A458" s="167" t="str">
        <f t="shared" si="56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4"/>
        <v/>
      </c>
    </row>
    <row r="459" spans="1:72">
      <c r="A459" s="167" t="str">
        <f t="shared" si="56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4"/>
        <v/>
      </c>
    </row>
    <row r="460" spans="1:72">
      <c r="A460" s="167" t="str">
        <f t="shared" si="56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4"/>
        <v/>
      </c>
    </row>
    <row r="461" spans="1:72">
      <c r="A461" s="167" t="str">
        <f t="shared" si="56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4"/>
        <v/>
      </c>
    </row>
    <row r="462" spans="1:72">
      <c r="A462" s="167" t="str">
        <f t="shared" si="56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4"/>
        <v/>
      </c>
    </row>
    <row r="463" spans="1:72">
      <c r="A463" s="167" t="str">
        <f t="shared" si="56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4"/>
        <v/>
      </c>
    </row>
    <row r="464" spans="1:72">
      <c r="A464" s="167" t="str">
        <f t="shared" si="56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4"/>
        <v/>
      </c>
    </row>
    <row r="465" spans="1:72">
      <c r="A465" s="167" t="str">
        <f t="shared" si="56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4"/>
        <v/>
      </c>
    </row>
    <row r="466" spans="1:72">
      <c r="A466" s="167" t="str">
        <f t="shared" si="56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4"/>
        <v/>
      </c>
    </row>
    <row r="467" spans="1:72">
      <c r="A467" s="167" t="str">
        <f t="shared" si="56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4"/>
        <v/>
      </c>
    </row>
    <row r="468" spans="1:72">
      <c r="A468" s="167" t="str">
        <f t="shared" si="56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4"/>
        <v/>
      </c>
    </row>
    <row r="469" spans="1:72">
      <c r="A469" s="167" t="str">
        <f t="shared" si="56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4"/>
        <v/>
      </c>
    </row>
    <row r="470" spans="1:72">
      <c r="A470" s="167" t="str">
        <f t="shared" si="56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4"/>
        <v/>
      </c>
    </row>
    <row r="471" spans="1:72">
      <c r="A471" s="167" t="str">
        <f t="shared" si="56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4"/>
        <v/>
      </c>
    </row>
    <row r="472" spans="1:72">
      <c r="A472" s="167" t="str">
        <f t="shared" si="56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4"/>
        <v/>
      </c>
    </row>
    <row r="473" spans="1:72">
      <c r="A473" s="167" t="str">
        <f t="shared" si="56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4"/>
        <v/>
      </c>
    </row>
    <row r="474" spans="1:72">
      <c r="A474" s="167" t="str">
        <f t="shared" si="56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4"/>
        <v/>
      </c>
    </row>
    <row r="475" spans="1:72">
      <c r="A475" s="167" t="str">
        <f t="shared" si="56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7">IF(BN475="","",SUBSTITUTE(BM475," ","")&amp;SUBSTITUTE(BN475," ",""))</f>
        <v/>
      </c>
    </row>
    <row r="476" spans="1:72">
      <c r="A476" s="167" t="str">
        <f t="shared" si="56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8">IF(BN476="","",SUBSTITUTE(BM476," ","")&amp;SUBSTITUTE(BN476," ",""))</f>
        <v/>
      </c>
    </row>
    <row r="477" spans="1:72">
      <c r="A477" s="167" t="str">
        <f t="shared" si="56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8"/>
        <v/>
      </c>
    </row>
    <row r="478" spans="1:72">
      <c r="A478" s="167" t="str">
        <f t="shared" si="56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8"/>
        <v/>
      </c>
    </row>
    <row r="479" spans="1:72">
      <c r="A479" s="167" t="str">
        <f t="shared" si="56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8"/>
        <v/>
      </c>
    </row>
    <row r="480" spans="1:72">
      <c r="A480" s="167" t="str">
        <f t="shared" si="56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8"/>
        <v/>
      </c>
    </row>
    <row r="481" spans="1:72">
      <c r="A481" s="167" t="str">
        <f t="shared" si="56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8"/>
        <v/>
      </c>
    </row>
    <row r="482" spans="1:72">
      <c r="A482" s="167" t="str">
        <f t="shared" si="56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8"/>
        <v/>
      </c>
    </row>
    <row r="483" spans="1:72">
      <c r="A483" s="167" t="str">
        <f t="shared" si="56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8"/>
        <v/>
      </c>
    </row>
    <row r="484" spans="1:72">
      <c r="A484" s="167" t="str">
        <f t="shared" si="56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8"/>
        <v/>
      </c>
    </row>
    <row r="485" spans="1:72">
      <c r="A485" s="167" t="str">
        <f t="shared" si="56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8"/>
        <v/>
      </c>
    </row>
    <row r="486" spans="1:72">
      <c r="A486" s="167" t="str">
        <f t="shared" si="56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8"/>
        <v/>
      </c>
    </row>
    <row r="487" spans="1:72">
      <c r="A487" s="167" t="str">
        <f t="shared" si="56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8"/>
        <v/>
      </c>
    </row>
    <row r="488" spans="1:72">
      <c r="A488" s="167" t="str">
        <f t="shared" si="56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8"/>
        <v/>
      </c>
    </row>
    <row r="489" spans="1:72">
      <c r="A489" s="167" t="str">
        <f t="shared" si="56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8"/>
        <v/>
      </c>
    </row>
    <row r="490" spans="1:72">
      <c r="A490" s="167" t="str">
        <f t="shared" si="56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8"/>
        <v/>
      </c>
    </row>
    <row r="491" spans="1:72">
      <c r="A491" s="167" t="str">
        <f t="shared" si="56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8"/>
        <v/>
      </c>
    </row>
    <row r="492" spans="1:72">
      <c r="A492" s="167" t="str">
        <f t="shared" si="56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8"/>
        <v/>
      </c>
    </row>
    <row r="493" spans="1:72">
      <c r="A493" s="167" t="str">
        <f t="shared" si="56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8"/>
        <v/>
      </c>
    </row>
    <row r="494" spans="1:72">
      <c r="A494" s="167" t="str">
        <f t="shared" si="56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8"/>
        <v/>
      </c>
    </row>
    <row r="495" spans="1:72">
      <c r="A495" s="167" t="str">
        <f t="shared" si="56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8"/>
        <v/>
      </c>
    </row>
    <row r="496" spans="1:72">
      <c r="A496" s="167" t="str">
        <f t="shared" si="56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8"/>
        <v/>
      </c>
    </row>
    <row r="497" spans="1:72">
      <c r="A497" s="167" t="str">
        <f t="shared" si="56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8"/>
        <v/>
      </c>
    </row>
    <row r="498" spans="1:72">
      <c r="A498" s="167" t="str">
        <f t="shared" si="56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8"/>
        <v/>
      </c>
    </row>
    <row r="499" spans="1:72">
      <c r="A499" s="167" t="str">
        <f t="shared" si="56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8"/>
        <v/>
      </c>
    </row>
    <row r="500" spans="1:72">
      <c r="A500" s="167" t="str">
        <f t="shared" si="56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8"/>
        <v/>
      </c>
    </row>
    <row r="501" spans="1:72">
      <c r="A501" s="167" t="str">
        <f t="shared" si="56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8"/>
        <v/>
      </c>
    </row>
    <row r="502" spans="1:72">
      <c r="A502" s="167" t="str">
        <f t="shared" si="56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8"/>
        <v/>
      </c>
    </row>
    <row r="503" spans="1:72">
      <c r="A503" s="167" t="str">
        <f t="shared" si="56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8"/>
        <v/>
      </c>
    </row>
    <row r="504" spans="1:72">
      <c r="A504" s="167" t="str">
        <f t="shared" si="56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8"/>
        <v/>
      </c>
    </row>
    <row r="505" spans="1:72">
      <c r="A505" s="167" t="str">
        <f t="shared" si="56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8"/>
        <v/>
      </c>
    </row>
    <row r="506" spans="1:72">
      <c r="A506" s="167" t="str">
        <f t="shared" si="56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8"/>
        <v/>
      </c>
    </row>
    <row r="507" spans="1:72">
      <c r="A507" s="167" t="str">
        <f t="shared" si="56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8"/>
        <v/>
      </c>
    </row>
    <row r="508" spans="1:72">
      <c r="A508" s="167" t="str">
        <f t="shared" si="56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8"/>
        <v/>
      </c>
    </row>
    <row r="509" spans="1:72">
      <c r="A509" s="167" t="str">
        <f t="shared" si="56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8"/>
        <v/>
      </c>
    </row>
    <row r="510" spans="1:72">
      <c r="A510" s="167" t="str">
        <f t="shared" si="56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8"/>
        <v/>
      </c>
    </row>
    <row r="511" spans="1:72">
      <c r="A511" s="167" t="str">
        <f t="shared" si="56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8"/>
        <v/>
      </c>
    </row>
    <row r="512" spans="1:72">
      <c r="A512" s="167" t="str">
        <f t="shared" si="56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8"/>
        <v/>
      </c>
    </row>
    <row r="513" spans="1:72">
      <c r="A513" s="167" t="str">
        <f t="shared" si="56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8"/>
        <v/>
      </c>
    </row>
    <row r="514" spans="1:72">
      <c r="A514" s="167" t="str">
        <f t="shared" si="56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8"/>
        <v/>
      </c>
    </row>
    <row r="515" spans="1:72">
      <c r="A515" s="167" t="str">
        <f t="shared" si="56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8"/>
        <v/>
      </c>
    </row>
    <row r="516" spans="1:72">
      <c r="A516" s="167" t="str">
        <f t="shared" si="56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8"/>
        <v/>
      </c>
    </row>
    <row r="517" spans="1:72">
      <c r="A517" s="167" t="str">
        <f t="shared" si="56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8"/>
        <v/>
      </c>
    </row>
    <row r="518" spans="1:72">
      <c r="A518" s="167" t="str">
        <f t="shared" ref="A518:A552" si="59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8"/>
        <v/>
      </c>
    </row>
    <row r="519" spans="1:72">
      <c r="A519" s="167" t="str">
        <f t="shared" si="59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8"/>
        <v/>
      </c>
    </row>
    <row r="520" spans="1:72">
      <c r="A520" s="167" t="str">
        <f t="shared" si="59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8"/>
        <v/>
      </c>
    </row>
    <row r="521" spans="1:72">
      <c r="A521" s="167" t="str">
        <f t="shared" si="59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8"/>
        <v/>
      </c>
    </row>
    <row r="522" spans="1:72">
      <c r="A522" s="167" t="str">
        <f t="shared" si="59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9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9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9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9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9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9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9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9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9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9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9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9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9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9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9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9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9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9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9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9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9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9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9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9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9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9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9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9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9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9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84:Q450 O157:Q168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6 V165:Y166 X159:Y164 V163:W164 W167:Y167 V168:Y177 X178:Y178 V179:Y181 V185:Y450 V182:W182 X182:Y184 V157:Y158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450 Z184 Z155:AD158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" name="Range1_14_1_1_1"/>
    <protectedRange sqref="F6:F7 F25 F14 F31:F32 F56:F57 F80:F81 F113 F107:F108 F159:F160 F169" name="Range1_14_1_2_1"/>
    <protectedRange sqref="J7 J27 J20 J25 J14 J75 J97 J103 J113 J144 J148 J151 J156 J169 J178 J183" name="Range1_16_2"/>
    <protectedRange sqref="O7:Q7 P8:P9 O27:Q27 O20:Q20 O25:Q25 O14:Q14 P33:P34 P58:P59 O75:Q75 O97:Q97 O103:Q103 O113:Q113 O144:Q144 O151:Q151 O156:Q156 O169:Q169 O178:Q178 O183:Q183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" name="Range1_18_1_1"/>
    <protectedRange sqref="W6 W15:W17 W19 W23 W28 W31 W51 W56 W68:W70 W74 W77 W129 W137 W154 W184" name="Range1_18_4"/>
    <protectedRange sqref="AA6:AE7 AA19:AE20 AA31:AE32 AA51:AE51 AA56:AE57 AA77:AE77 AA80:AE81 AA129:AE129 AA107:AE110 AA137:AE137 AA159:AE160 AA154:AE154 AA184:AE184" name="Range1_19_1"/>
    <protectedRange sqref="AA27:AC27 AA25:AE25 AA75:AC75 AA103:AC103 AA148:AE148 AA151:AC151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27" operator="equal">
      <formula>"ERRO"</formula>
    </cfRule>
  </conditionalFormatting>
  <conditionalFormatting sqref="X4 Y475:Y550 Y1:Z156 Y159:Z474">
    <cfRule type="cellIs" dxfId="140" priority="18416" operator="equal">
      <formula>"OPORTUNIDADE"</formula>
    </cfRule>
  </conditionalFormatting>
  <conditionalFormatting sqref="AZ6:AZ522">
    <cfRule type="expression" dxfId="139" priority="18411">
      <formula>$BU6=1</formula>
    </cfRule>
  </conditionalFormatting>
  <conditionalFormatting sqref="BQ6:BQ599">
    <cfRule type="cellIs" dxfId="138" priority="18422" operator="equal">
      <formula>"Produção e Intervalo"</formula>
    </cfRule>
    <cfRule type="cellIs" dxfId="137" priority="18423" operator="equal">
      <formula>"Aderente"</formula>
    </cfRule>
    <cfRule type="cellIs" dxfId="136" priority="18424" operator="equal">
      <formula>"Intervalo"</formula>
    </cfRule>
    <cfRule type="cellIs" dxfId="135" priority="18425" operator="equal">
      <formula>"Produção"</formula>
    </cfRule>
    <cfRule type="cellIs" dxfId="134" priority="18426" operator="equal">
      <formula>"ERRO"</formula>
    </cfRule>
  </conditionalFormatting>
  <conditionalFormatting sqref="BR6:BS552">
    <cfRule type="cellIs" dxfId="133" priority="18404" operator="equal">
      <formula>"*"</formula>
    </cfRule>
    <cfRule type="cellIs" dxfId="132" priority="18405" operator="greaterThanOrEqual">
      <formula>1</formula>
    </cfRule>
    <cfRule type="cellIs" dxfId="131" priority="18406" operator="lessThan">
      <formula>1</formula>
    </cfRule>
  </conditionalFormatting>
  <conditionalFormatting sqref="X475:X522 Y475:Y550 Y6:Z156 Y159:Z474">
    <cfRule type="cellIs" dxfId="130" priority="18352" operator="equal">
      <formula>"NÃO"</formula>
    </cfRule>
    <cfRule type="cellIs" dxfId="129" priority="18353" operator="equal">
      <formula>"SIM"</formula>
    </cfRule>
  </conditionalFormatting>
  <conditionalFormatting sqref="X475:X522">
    <cfRule type="cellIs" dxfId="128" priority="18351" operator="equal">
      <formula>"OPORTUNIDADE"</formula>
    </cfRule>
  </conditionalFormatting>
  <conditionalFormatting sqref="Z475:Z522">
    <cfRule type="cellIs" dxfId="127" priority="18349" operator="equal">
      <formula>"NÃO"</formula>
    </cfRule>
    <cfRule type="cellIs" dxfId="126" priority="18350" operator="equal">
      <formula>"SIM"</formula>
    </cfRule>
  </conditionalFormatting>
  <conditionalFormatting sqref="Z475:Z522">
    <cfRule type="cellIs" dxfId="125" priority="18348" operator="equal">
      <formula>"OPORTUNIDADE"</formula>
    </cfRule>
  </conditionalFormatting>
  <conditionalFormatting sqref="Y1048575:Y1048576">
    <cfRule type="cellIs" dxfId="124" priority="18233" operator="equal">
      <formula>"OPORTUNIDADE"</formula>
    </cfRule>
  </conditionalFormatting>
  <conditionalFormatting sqref="Y1048575:Y1048576">
    <cfRule type="cellIs" dxfId="123" priority="18231" operator="equal">
      <formula>"NÃO"</formula>
    </cfRule>
    <cfRule type="cellIs" dxfId="122" priority="18232" operator="equal">
      <formula>"SIM"</formula>
    </cfRule>
  </conditionalFormatting>
  <conditionalFormatting sqref="Z523:Z548">
    <cfRule type="cellIs" dxfId="121" priority="17968" operator="equal">
      <formula>"OPORTUNIDADE"</formula>
    </cfRule>
  </conditionalFormatting>
  <conditionalFormatting sqref="Z523:Z548">
    <cfRule type="cellIs" dxfId="120" priority="17966" operator="equal">
      <formula>"NÃO"</formula>
    </cfRule>
    <cfRule type="cellIs" dxfId="119" priority="17967" operator="equal">
      <formula>"SIM"</formula>
    </cfRule>
  </conditionalFormatting>
  <conditionalFormatting sqref="X549">
    <cfRule type="cellIs" dxfId="118" priority="17954" operator="equal">
      <formula>"NÃO"</formula>
    </cfRule>
    <cfRule type="cellIs" dxfId="117" priority="17955" operator="equal">
      <formula>"SIM"</formula>
    </cfRule>
  </conditionalFormatting>
  <conditionalFormatting sqref="X549">
    <cfRule type="cellIs" dxfId="116" priority="17953" operator="equal">
      <formula>"OPORTUNIDADE"</formula>
    </cfRule>
  </conditionalFormatting>
  <conditionalFormatting sqref="Z549">
    <cfRule type="cellIs" dxfId="115" priority="17951" operator="equal">
      <formula>"NÃO"</formula>
    </cfRule>
    <cfRule type="cellIs" dxfId="114" priority="17952" operator="equal">
      <formula>"SIM"</formula>
    </cfRule>
  </conditionalFormatting>
  <conditionalFormatting sqref="Z549">
    <cfRule type="cellIs" dxfId="113" priority="17950" operator="equal">
      <formula>"OPORTUNIDADE"</formula>
    </cfRule>
  </conditionalFormatting>
  <conditionalFormatting sqref="BI549">
    <cfRule type="iconSet" priority="17959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0">
      <iconSet showValue="0">
        <cfvo type="percent" val="0"/>
        <cfvo type="num" val="1"/>
        <cfvo type="num" val="1" gte="0"/>
      </iconSet>
    </cfRule>
    <cfRule type="iconSet" priority="17961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2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0">
      <formula>$BU492=1</formula>
    </cfRule>
  </conditionalFormatting>
  <conditionalFormatting sqref="AZ525:AZ549">
    <cfRule type="expression" dxfId="111" priority="18730">
      <formula>$BU497=1</formula>
    </cfRule>
  </conditionalFormatting>
  <conditionalFormatting sqref="BI523:BI548">
    <cfRule type="iconSet" priority="18731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3">
      <iconSet showValue="0">
        <cfvo type="percent" val="0"/>
        <cfvo type="num" val="1"/>
        <cfvo type="num" val="1" gte="0"/>
      </iconSet>
    </cfRule>
    <cfRule type="iconSet" priority="18734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739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65" operator="equal">
      <formula>"*"</formula>
    </cfRule>
    <cfRule type="cellIs" dxfId="109" priority="13366" operator="greaterThanOrEqual">
      <formula>1</formula>
    </cfRule>
    <cfRule type="cellIs" dxfId="108" priority="13367" operator="lessThan">
      <formula>1</formula>
    </cfRule>
  </conditionalFormatting>
  <conditionalFormatting sqref="BI6:BI522">
    <cfRule type="iconSet" priority="18754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755">
      <iconSet showValue="0">
        <cfvo type="percent" val="0"/>
        <cfvo type="num" val="1"/>
        <cfvo type="num" val="1" gte="0"/>
      </iconSet>
    </cfRule>
    <cfRule type="iconSet" priority="18756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72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5:BK599">
    <cfRule type="iconSet" priority="18773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5:BP599">
    <cfRule type="iconSet" priority="18774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Y157:Y158">
    <cfRule type="cellIs" dxfId="107" priority="3" operator="equal">
      <formula>"OPORTUNIDADE"</formula>
    </cfRule>
  </conditionalFormatting>
  <conditionalFormatting sqref="Y157:Y158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49 AG159:AG522 AG6:AG156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AB6:AB157 AB159:AB552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AC159:AC552 AC6:AC156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4" sqref="C14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71" t="s">
        <v>1220</v>
      </c>
      <c r="C2" s="371"/>
      <c r="D2" s="371"/>
      <c r="E2" s="371"/>
      <c r="F2" s="371"/>
      <c r="G2" s="371"/>
    </row>
    <row r="3" spans="2:8" ht="20.25" customHeight="1">
      <c r="B3" s="372"/>
      <c r="C3" s="372"/>
      <c r="D3" s="372"/>
      <c r="E3" s="372"/>
      <c r="F3" s="372"/>
      <c r="G3" s="372"/>
    </row>
    <row r="4" spans="2:8">
      <c r="B4" s="331" t="s">
        <v>1221</v>
      </c>
      <c r="C4" s="331" t="s">
        <v>1222</v>
      </c>
      <c r="D4" s="331" t="s">
        <v>1223</v>
      </c>
      <c r="E4" s="331" t="s">
        <v>1224</v>
      </c>
      <c r="F4" s="331" t="s">
        <v>8</v>
      </c>
      <c r="G4" s="331" t="s">
        <v>1225</v>
      </c>
    </row>
    <row r="5" spans="2:8">
      <c r="B5" s="334" t="s">
        <v>1147</v>
      </c>
      <c r="C5" s="334">
        <v>314978</v>
      </c>
      <c r="D5" s="334" t="s">
        <v>1226</v>
      </c>
      <c r="E5" s="334" t="s">
        <v>537</v>
      </c>
      <c r="F5" s="334" t="s">
        <v>101</v>
      </c>
      <c r="G5" s="335">
        <v>46143</v>
      </c>
    </row>
    <row r="6" spans="2:8">
      <c r="B6" s="334" t="s">
        <v>1227</v>
      </c>
      <c r="C6" s="334">
        <v>256790</v>
      </c>
      <c r="D6" s="334" t="s">
        <v>1228</v>
      </c>
      <c r="E6" s="334" t="s">
        <v>537</v>
      </c>
      <c r="F6" s="334" t="s">
        <v>1229</v>
      </c>
      <c r="G6" s="335">
        <v>45992</v>
      </c>
    </row>
    <row r="7" spans="2:8">
      <c r="B7" s="334" t="s">
        <v>1230</v>
      </c>
      <c r="C7" s="334">
        <v>265193</v>
      </c>
      <c r="D7" s="334" t="s">
        <v>1231</v>
      </c>
      <c r="E7" s="334" t="s">
        <v>538</v>
      </c>
      <c r="F7" s="334" t="s">
        <v>1232</v>
      </c>
      <c r="G7" s="334" t="s">
        <v>1233</v>
      </c>
    </row>
    <row r="8" spans="2:8">
      <c r="B8" s="334" t="s">
        <v>1234</v>
      </c>
      <c r="C8" s="334">
        <v>293716</v>
      </c>
      <c r="D8" s="334" t="s">
        <v>1235</v>
      </c>
      <c r="E8" s="334" t="s">
        <v>538</v>
      </c>
      <c r="F8" s="334" t="s">
        <v>1232</v>
      </c>
      <c r="G8" s="335">
        <v>46204</v>
      </c>
    </row>
    <row r="9" spans="2:8">
      <c r="B9" s="334" t="s">
        <v>1236</v>
      </c>
      <c r="C9" s="334">
        <v>257258</v>
      </c>
      <c r="D9" s="334" t="s">
        <v>1237</v>
      </c>
      <c r="E9" s="334" t="s">
        <v>539</v>
      </c>
      <c r="F9" s="334" t="s">
        <v>144</v>
      </c>
      <c r="G9" s="335">
        <v>46327</v>
      </c>
    </row>
    <row r="10" spans="2:8">
      <c r="B10" s="334" t="s">
        <v>1238</v>
      </c>
      <c r="C10" s="334">
        <v>371147</v>
      </c>
      <c r="D10" s="334" t="s">
        <v>1239</v>
      </c>
      <c r="E10" s="334" t="s">
        <v>539</v>
      </c>
      <c r="F10" s="334" t="s">
        <v>144</v>
      </c>
      <c r="G10" s="334" t="s">
        <v>1233</v>
      </c>
    </row>
    <row r="11" spans="2:8">
      <c r="B11" s="334" t="s">
        <v>1240</v>
      </c>
      <c r="C11" s="334">
        <v>259230</v>
      </c>
      <c r="D11" s="334" t="s">
        <v>1241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1242</v>
      </c>
      <c r="C12" s="334">
        <v>370705</v>
      </c>
      <c r="D12" s="334"/>
      <c r="E12" s="334" t="s">
        <v>539</v>
      </c>
      <c r="F12" s="334" t="s">
        <v>144</v>
      </c>
      <c r="G12" s="334" t="s">
        <v>1233</v>
      </c>
    </row>
    <row r="13" spans="2:8">
      <c r="B13" s="334" t="s">
        <v>1243</v>
      </c>
      <c r="C13" s="334">
        <v>258542</v>
      </c>
      <c r="D13" s="334" t="s">
        <v>1244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1245</v>
      </c>
      <c r="C14" s="334">
        <v>257050</v>
      </c>
      <c r="D14" s="334" t="s">
        <v>1246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F7" sqref="F7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46.42578125" style="196" customWidth="1"/>
    <col min="8" max="8" width="27.5703125" style="194" customWidth="1"/>
    <col min="9" max="16384" width="9.140625" style="194"/>
  </cols>
  <sheetData>
    <row r="1" spans="3:8">
      <c r="C1" s="373" t="s">
        <v>1247</v>
      </c>
      <c r="D1" s="373"/>
      <c r="E1" s="373"/>
      <c r="F1" s="373"/>
      <c r="G1" s="373"/>
      <c r="H1" s="373"/>
    </row>
    <row r="2" spans="3:8">
      <c r="C2" s="373"/>
      <c r="D2" s="373"/>
      <c r="E2" s="373"/>
      <c r="F2" s="373"/>
      <c r="G2" s="373"/>
      <c r="H2" s="373"/>
    </row>
    <row r="3" spans="3:8" ht="34.5" customHeight="1">
      <c r="C3" s="326" t="s">
        <v>410</v>
      </c>
      <c r="D3" s="326" t="s">
        <v>1248</v>
      </c>
      <c r="E3" s="326" t="s">
        <v>1249</v>
      </c>
      <c r="F3" s="326" t="s">
        <v>1250</v>
      </c>
      <c r="G3" s="331" t="s">
        <v>1251</v>
      </c>
      <c r="H3" s="326" t="s">
        <v>1252</v>
      </c>
    </row>
    <row r="4" spans="3:8">
      <c r="C4" s="327" t="s">
        <v>537</v>
      </c>
      <c r="D4" s="327">
        <v>9347</v>
      </c>
      <c r="E4" s="328">
        <v>45985</v>
      </c>
      <c r="F4" s="327">
        <v>7000</v>
      </c>
      <c r="G4" s="332" t="s">
        <v>1253</v>
      </c>
      <c r="H4" s="327"/>
    </row>
    <row r="5" spans="3:8">
      <c r="C5" s="327" t="s">
        <v>538</v>
      </c>
      <c r="D5" s="327">
        <v>7694</v>
      </c>
      <c r="E5" s="328">
        <v>45993</v>
      </c>
      <c r="F5" s="327">
        <v>10400</v>
      </c>
      <c r="G5" s="332" t="s">
        <v>1254</v>
      </c>
      <c r="H5" s="327"/>
    </row>
    <row r="6" spans="3:8">
      <c r="C6" s="329" t="s">
        <v>539</v>
      </c>
      <c r="D6" s="329">
        <v>9403</v>
      </c>
      <c r="E6" s="330">
        <v>45972</v>
      </c>
      <c r="F6" s="329" t="s">
        <v>1255</v>
      </c>
      <c r="G6" s="333" t="s">
        <v>1256</v>
      </c>
      <c r="H6" s="329" t="s">
        <v>923</v>
      </c>
    </row>
    <row r="7" spans="3:8">
      <c r="C7" s="327" t="s">
        <v>539</v>
      </c>
      <c r="D7" s="327">
        <v>7663</v>
      </c>
      <c r="E7" s="328">
        <v>45988</v>
      </c>
      <c r="F7" s="327">
        <v>12000</v>
      </c>
      <c r="G7" s="332" t="s">
        <v>1257</v>
      </c>
      <c r="H7" s="327"/>
    </row>
    <row r="8" spans="3:8">
      <c r="C8" s="327" t="s">
        <v>464</v>
      </c>
      <c r="D8" s="327" t="s">
        <v>1258</v>
      </c>
      <c r="E8" s="328">
        <v>45993</v>
      </c>
      <c r="F8" s="327">
        <v>12000</v>
      </c>
      <c r="G8" s="332" t="s">
        <v>1259</v>
      </c>
      <c r="H8" s="327"/>
    </row>
    <row r="9" spans="3:8" ht="29.25">
      <c r="C9" s="327" t="s">
        <v>464</v>
      </c>
      <c r="D9" s="327" t="s">
        <v>1260</v>
      </c>
      <c r="E9" s="328">
        <v>45993</v>
      </c>
      <c r="F9" s="327">
        <v>9000</v>
      </c>
      <c r="G9" s="332" t="s">
        <v>1261</v>
      </c>
      <c r="H9" s="327"/>
    </row>
    <row r="10" spans="3:8" ht="29.25">
      <c r="C10" s="327" t="s">
        <v>464</v>
      </c>
      <c r="D10" s="327" t="s">
        <v>1262</v>
      </c>
      <c r="E10" s="328">
        <v>45993</v>
      </c>
      <c r="F10" s="327">
        <v>10000</v>
      </c>
      <c r="G10" s="332" t="s">
        <v>1261</v>
      </c>
      <c r="H10" s="327"/>
    </row>
    <row r="11" spans="3:8">
      <c r="C11" s="327" t="s">
        <v>535</v>
      </c>
      <c r="D11" s="327"/>
      <c r="E11" s="327"/>
      <c r="F11" s="327"/>
      <c r="G11" s="332"/>
      <c r="H11" s="327"/>
    </row>
    <row r="12" spans="3:8">
      <c r="C12" s="327" t="s">
        <v>540</v>
      </c>
      <c r="D12" s="327">
        <v>9038</v>
      </c>
      <c r="E12" s="328">
        <v>45989</v>
      </c>
      <c r="F12" s="327">
        <v>11238</v>
      </c>
      <c r="G12" s="332" t="s">
        <v>1263</v>
      </c>
      <c r="H12" s="327"/>
    </row>
    <row r="13" spans="3:8">
      <c r="C13" s="327"/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F2" sqref="F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74"/>
      <c r="B1" s="375"/>
      <c r="C1" s="376"/>
      <c r="L1" s="337"/>
      <c r="M1" s="124"/>
      <c r="N1" s="268"/>
      <c r="O1" s="268"/>
      <c r="P1" s="170"/>
      <c r="Q1" s="377" t="s">
        <v>917</v>
      </c>
      <c r="R1" s="378"/>
      <c r="U1" s="102"/>
      <c r="V1" s="379" t="s">
        <v>1264</v>
      </c>
      <c r="W1" s="379"/>
      <c r="X1" s="379"/>
      <c r="Y1" s="104"/>
    </row>
    <row r="2" spans="1:25" s="101" customFormat="1" ht="11.25" customHeight="1">
      <c r="A2" s="105" t="s">
        <v>1265</v>
      </c>
      <c r="B2" s="105" t="s">
        <v>1266</v>
      </c>
      <c r="C2" s="105" t="s">
        <v>313</v>
      </c>
      <c r="D2" s="106" t="s">
        <v>869</v>
      </c>
      <c r="E2" s="106" t="s">
        <v>870</v>
      </c>
      <c r="F2" s="106" t="s">
        <v>1267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1268</v>
      </c>
      <c r="U2" s="108" t="s">
        <v>872</v>
      </c>
      <c r="V2" s="103">
        <f ca="1">TODAY()-1</f>
        <v>45997</v>
      </c>
      <c r="W2" s="103">
        <f ca="1">V2-1</f>
        <v>45996</v>
      </c>
      <c r="X2" s="103">
        <f ca="1">W2-1</f>
        <v>45995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62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1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1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0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1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59</v>
      </c>
      <c r="W17" s="112">
        <f ca="1">_xlfn.XLOOKUP(G17&amp;$W$2,BS_CONTROLE[CHAVE],BS_CONTROLE[Quantidade_11],"-")</f>
        <v>30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0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2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1300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1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62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1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1900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25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1102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322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1300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2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59</v>
      </c>
      <c r="W49" s="112">
        <f ca="1">_xlfn.XLOOKUP(G49&amp;$W$2,BS_CONTROLE[CHAVE],BS_CONTROLE[Quantidade_11],"-")</f>
        <v>30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30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62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>
        <f ca="1">_xlfn.XLOOKUP(G62&amp;$X$2,BS_CONTROLE[CHAVE],BS_CONTROLE[Quantidade_11],"-")</f>
        <v>0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>
        <f ca="1">_xlfn.XLOOKUP(G66&amp;$V$2,BS_CONTROLE[CHAVE],BS_CONTROLE[Quantidade_11],"-")</f>
        <v>1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0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1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322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>
        <f ca="1">_xlfn.XLOOKUP(G72&amp;$W$2,BS_CONTROLE[CHAVE],BS_CONTROLE[Quantidade_11],"-")</f>
        <v>2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1300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30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59</v>
      </c>
      <c r="W75" s="112">
        <f ca="1">_xlfn.XLOOKUP(G75&amp;$W$2,BS_CONTROLE[CHAVE],BS_CONTROLE[Quantidade_11],"-")</f>
        <v>30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62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17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>
        <f ca="1">_xlfn.XLOOKUP(G87&amp;$V$2,BS_CONTROLE[CHAVE],BS_CONTROLE[Quantidade_11],"-")</f>
        <v>1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1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>
        <f ca="1">_xlfn.XLOOKUP(G92&amp;$X$2,BS_CONTROLE[CHAVE],BS_CONTROLE[Quantidade_11],"-")</f>
        <v>0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2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322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52</v>
      </c>
      <c r="X99" s="112">
        <f ca="1">_xlfn.XLOOKUP(G99&amp;$X$2,BS_CONTROLE[CHAVE],BS_CONTROLE[Quantidade_11],"-")</f>
        <v>65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1300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30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17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>
        <f ca="1">_xlfn.XLOOKUP(G104&amp;$W$2,BS_CONTROLE[CHAVE],BS_CONTROLE[Quantidade_11],"-")</f>
        <v>0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62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1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1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1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1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1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0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52</v>
      </c>
      <c r="X116" s="112">
        <f ca="1">_xlfn.XLOOKUP(G116&amp;$X$2,BS_CONTROLE[CHAVE],BS_CONTROLE[Quantidade_11],"-")</f>
        <v>65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>
        <f ca="1">_xlfn.XLOOKUP(G117&amp;$W$2,BS_CONTROLE[CHAVE],BS_CONTROLE[Quantidade_11],"-")</f>
        <v>1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1900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25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1102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2</v>
      </c>
      <c r="X122" s="112">
        <f ca="1">_xlfn.XLOOKUP(G122&amp;$X$2,BS_CONTROLE[CHAVE],BS_CONTROLE[Quantidade_11],"-")</f>
        <v>1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>
        <f ca="1">_xlfn.XLOOKUP(G123&amp;$W$2,BS_CONTROLE[CHAVE],BS_CONTROLE[Quantidade_11],"-")</f>
        <v>1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1300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30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59</v>
      </c>
      <c r="W127" s="112">
        <f ca="1">_xlfn.XLOOKUP(G127&amp;$W$2,BS_CONTROLE[CHAVE],BS_CONTROLE[Quantidade_11],"-")</f>
        <v>30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62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17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1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59</v>
      </c>
      <c r="W135" s="112">
        <f ca="1">_xlfn.XLOOKUP(G135&amp;$W$2,BS_CONTROLE[CHAVE],BS_CONTROLE[Quantidade_11],"-")</f>
        <v>30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>
        <f ca="1">_xlfn.XLOOKUP(G137&amp;$V$2,BS_CONTROLE[CHAVE],BS_CONTROLE[Quantidade_11],"-")</f>
        <v>1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1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322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2</v>
      </c>
      <c r="X144" s="112">
        <f ca="1">_xlfn.XLOOKUP(G144&amp;$X$2,BS_CONTROLE[CHAVE],BS_CONTROLE[Quantidade_11],"-")</f>
        <v>1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30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1300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59</v>
      </c>
      <c r="W152" s="112">
        <f ca="1">_xlfn.XLOOKUP(G152&amp;$W$2,BS_CONTROLE[CHAVE],BS_CONTROLE[Quantidade_11],"-")</f>
        <v>30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30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1300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Oportunidade</v>
      </c>
      <c r="C155" s="109" t="str">
        <f>IF(SP_SUL!Z157="","*",SP_SUL!Z157)</f>
        <v>*</v>
      </c>
      <c r="D155" s="110" t="str">
        <f>IF(SP_SUL!S157="","*",SP_SUL!S157)</f>
        <v>-</v>
      </c>
      <c r="E155" s="110" t="str">
        <f>IF(SP_SUL!T157="","*",SP_SUL!T157)</f>
        <v>-</v>
      </c>
      <c r="F155" s="110">
        <f>IF(SP_SUL!B157="","*",SP_SUL!B157)</f>
        <v>45999</v>
      </c>
      <c r="G155" s="110" t="str">
        <f>IF(SP_SUL!D157="","*",SP_SUL!D157)</f>
        <v>E48</v>
      </c>
      <c r="H155" s="110" t="str">
        <f>IF(SP_SUL!F157="","*",SP_SUL!F157)</f>
        <v>DESLOCAMENTO</v>
      </c>
      <c r="I155" s="110" t="str">
        <f>IF(SP_SUL!H157="","*",SP_SUL!H157)</f>
        <v>ZPT</v>
      </c>
      <c r="J155" s="110" t="str">
        <f>IF(SP_SUL!I157="","*",SP_SUL!I157)</f>
        <v>ZPG</v>
      </c>
      <c r="K155" s="110" t="str">
        <f>IF(SP_SUL!M157="","*",SP_SUL!M157)</f>
        <v>ZPT-ZPG</v>
      </c>
      <c r="L155" s="339" t="str">
        <f>IF(SP_SUL!N157="","*",SP_SUL!N157)</f>
        <v>ZPTZPG</v>
      </c>
      <c r="M155" s="111">
        <f>IF(SP_SUL!J157="","*",SP_SUL!J157)</f>
        <v>53</v>
      </c>
      <c r="N155" s="270">
        <f>IF(SP_SUL!K157="","*",SP_SUL!K157)</f>
        <v>106</v>
      </c>
      <c r="O155" s="270" t="str">
        <f>IF(SP_SUL!L157="","*",SP_SUL!L157)</f>
        <v>-</v>
      </c>
      <c r="P155" s="111"/>
      <c r="Q155" s="128">
        <f>IF(SP_SUL!O157="","*",SP_SUL!O157)</f>
        <v>4.1666666666666664E-2</v>
      </c>
      <c r="R155" s="128">
        <f>IF(SP_SUL!P157="","*",SP_SUL!P157)</f>
        <v>4.1666666666666664E-2</v>
      </c>
      <c r="S155" s="110" t="str">
        <f>IF(SP_SUL!Q157="","*",CONCATENATE(SP_SUL!Q157," ",SP_SUL!R157))</f>
        <v>1 BINÁRIO</v>
      </c>
      <c r="T155" s="110" t="str">
        <f>IF(SP_SUL!V157="","*",SP_SUL!V157)</f>
        <v>PCM Via</v>
      </c>
      <c r="U155" s="110" t="str">
        <f>IF(SP_SUL!W157="","*",SP_SUL!W157)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*</v>
      </c>
      <c r="C156" s="109" t="str">
        <f>IF(SP_SUL!Z158="","*",SP_SUL!Z158)</f>
        <v>*</v>
      </c>
      <c r="D156" s="110" t="str">
        <f>IF(SP_SUL!S158="","*",SP_SUL!S158)</f>
        <v>-</v>
      </c>
      <c r="E156" s="110" t="str">
        <f>IF(SP_SUL!T158="","*",SP_SUL!T158)</f>
        <v>-</v>
      </c>
      <c r="F156" s="110" t="str">
        <f>IF(SP_SUL!B158="","*",SP_SUL!B158)</f>
        <v>*</v>
      </c>
      <c r="G156" s="110" t="str">
        <f>IF(SP_SUL!D158="","*",SP_SUL!D158)</f>
        <v>*</v>
      </c>
      <c r="H156" s="110" t="str">
        <f>IF(SP_SUL!F158="","*",SP_SUL!F158)</f>
        <v>*</v>
      </c>
      <c r="I156" s="110" t="str">
        <f>IF(SP_SUL!H158="","*",SP_SUL!H158)</f>
        <v>*</v>
      </c>
      <c r="J156" s="110" t="str">
        <f>IF(SP_SUL!I158="","*",SP_SUL!I158)</f>
        <v>*</v>
      </c>
      <c r="K156" s="110" t="str">
        <f>IF(SP_SUL!M158="","*",SP_SUL!M158)</f>
        <v>-</v>
      </c>
      <c r="L156" s="339" t="str">
        <f>IF(SP_SUL!N158="","*",SP_SUL!N158)</f>
        <v>-</v>
      </c>
      <c r="M156" s="111" t="str">
        <f>IF(SP_SUL!J158="","*",SP_SUL!J158)</f>
        <v>*</v>
      </c>
      <c r="N156" s="270" t="str">
        <f>IF(SP_SUL!K158="","*",SP_SUL!K158)</f>
        <v>*</v>
      </c>
      <c r="O156" s="270" t="str">
        <f>IF(SP_SUL!L158="","*",SP_SUL!L158)</f>
        <v>-</v>
      </c>
      <c r="P156" s="111"/>
      <c r="Q156" s="128" t="str">
        <f>IF(SP_SUL!O158="","*",SP_SUL!O158)</f>
        <v>*</v>
      </c>
      <c r="R156" s="128" t="str">
        <f>IF(SP_SUL!P158="","*",SP_SUL!P158)</f>
        <v>*</v>
      </c>
      <c r="S156" s="110" t="str">
        <f>IF(SP_SUL!Q158="","*",CONCATENATE(SP_SUL!Q158," ",SP_SUL!R158))</f>
        <v>*</v>
      </c>
      <c r="T156" s="110" t="str">
        <f>IF(SP_SUL!V158="","*",SP_SUL!V158)</f>
        <v>*</v>
      </c>
      <c r="U156" s="110" t="str">
        <f>IF(SP_SUL!W158="","*",SP_SUL!W158)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6.25E-2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62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17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52</v>
      </c>
      <c r="X165" s="112">
        <f ca="1">_xlfn.XLOOKUP(G165&amp;$X$2,BS_CONTROLE[CHAVE],BS_CONTROLE[Quantidade_11],"-")</f>
        <v>65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0</v>
      </c>
      <c r="W166" s="112">
        <f ca="1">_xlfn.XLOOKUP(G166&amp;$W$2,BS_CONTROLE[CHAVE],BS_CONTROLE[Quantidade_11],"-")</f>
        <v>1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1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1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1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1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0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322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2</v>
      </c>
      <c r="X178" s="112">
        <f ca="1">_xlfn.XLOOKUP(G178&amp;$X$2,BS_CONTROLE[CHAVE],BS_CONTROLE[Quantidade_11],"-")</f>
        <v>1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30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1300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59</v>
      </c>
      <c r="W182" s="112">
        <f ca="1">_xlfn.XLOOKUP(G182&amp;$W$2,BS_CONTROLE[CHAVE],BS_CONTROLE[Quantidade_11],"-")</f>
        <v>30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*</v>
      </c>
      <c r="C185" s="109" t="str">
        <f>IF(SP_SUL!Z187="","*",SP_SUL!Z187)</f>
        <v>*</v>
      </c>
      <c r="D185" s="110" t="str">
        <f>IF(SP_SUL!S187="","*",SP_SUL!S187)</f>
        <v>-</v>
      </c>
      <c r="E185" s="110" t="str">
        <f>IF(SP_SUL!T187="","*",SP_SUL!T187)</f>
        <v>-</v>
      </c>
      <c r="F185" s="110" t="str">
        <f>IF(SP_SUL!B187="","*",SP_SUL!B187)</f>
        <v>*</v>
      </c>
      <c r="G185" s="110" t="str">
        <f>IF(SP_SUL!D187="","*",SP_SUL!D187)</f>
        <v>*</v>
      </c>
      <c r="H185" s="110" t="str">
        <f>IF(SP_SUL!F187="","*",SP_SUL!F187)</f>
        <v>*</v>
      </c>
      <c r="I185" s="110" t="str">
        <f>IF(SP_SUL!H187="","*",SP_SUL!H187)</f>
        <v>*</v>
      </c>
      <c r="J185" s="110" t="str">
        <f>IF(SP_SUL!I187="","*",SP_SUL!I187)</f>
        <v>*</v>
      </c>
      <c r="K185" s="110" t="str">
        <f>IF(SP_SUL!M187="","*",SP_SUL!M187)</f>
        <v>-</v>
      </c>
      <c r="L185" s="339" t="str">
        <f>IF(SP_SUL!N187="","*",SP_SUL!N187)</f>
        <v>-</v>
      </c>
      <c r="M185" s="111" t="str">
        <f>IF(SP_SUL!J187="","*",SP_SUL!J187)</f>
        <v>*</v>
      </c>
      <c r="N185" s="270" t="str">
        <f>IF(SP_SUL!K187="","*",SP_SUL!K187)</f>
        <v>*</v>
      </c>
      <c r="O185" s="270" t="str">
        <f>IF(SP_SUL!L187="","*",SP_SUL!L187)</f>
        <v>-</v>
      </c>
      <c r="P185" s="111"/>
      <c r="Q185" s="128" t="str">
        <f>IF(SP_SUL!O187="","*",SP_SUL!O187)</f>
        <v>*</v>
      </c>
      <c r="R185" s="128" t="str">
        <f>IF(SP_SUL!P187="","*",SP_SUL!P187)</f>
        <v>*</v>
      </c>
      <c r="S185" s="110" t="str">
        <f>IF(SP_SUL!Q187="","*",CONCATENATE(SP_SUL!Q187," ",SP_SUL!R187))</f>
        <v>*</v>
      </c>
      <c r="T185" s="110" t="str">
        <f>IF(SP_SUL!V187="","*",SP_SUL!V187)</f>
        <v>*</v>
      </c>
      <c r="U185" s="110" t="str">
        <f>IF(SP_SUL!W187="","*",SP_SUL!W187)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*</v>
      </c>
      <c r="B186" s="109" t="str">
        <f>IF(SP_SUL!X188="","*",SP_SUL!X188)</f>
        <v>*</v>
      </c>
      <c r="C186" s="109" t="str">
        <f>IF(SP_SUL!Z188="","*",SP_SUL!Z188)</f>
        <v>*</v>
      </c>
      <c r="D186" s="110" t="str">
        <f>IF(SP_SUL!S188="","*",SP_SUL!S188)</f>
        <v>-</v>
      </c>
      <c r="E186" s="110" t="str">
        <f>IF(SP_SUL!T188="","*",SP_SUL!T188)</f>
        <v>-</v>
      </c>
      <c r="F186" s="110" t="str">
        <f>IF(SP_SUL!B188="","*",SP_SUL!B188)</f>
        <v>*</v>
      </c>
      <c r="G186" s="110" t="str">
        <f>IF(SP_SUL!D188="","*",SP_SUL!D188)</f>
        <v>*</v>
      </c>
      <c r="H186" s="110" t="str">
        <f>IF(SP_SUL!F188="","*",SP_SUL!F188)</f>
        <v>*</v>
      </c>
      <c r="I186" s="110" t="str">
        <f>IF(SP_SUL!H188="","*",SP_SUL!H188)</f>
        <v>*</v>
      </c>
      <c r="J186" s="110" t="str">
        <f>IF(SP_SUL!I188="","*",SP_SUL!I188)</f>
        <v>*</v>
      </c>
      <c r="K186" s="110" t="str">
        <f>IF(SP_SUL!M188="","*",SP_SUL!M188)</f>
        <v>-</v>
      </c>
      <c r="L186" s="339" t="str">
        <f>IF(SP_SUL!N188="","*",SP_SUL!N188)</f>
        <v>-</v>
      </c>
      <c r="M186" s="111" t="str">
        <f>IF(SP_SUL!J188="","*",SP_SUL!J188)</f>
        <v>*</v>
      </c>
      <c r="N186" s="270" t="str">
        <f>IF(SP_SUL!K188="","*",SP_SUL!K188)</f>
        <v>*</v>
      </c>
      <c r="O186" s="270" t="str">
        <f>IF(SP_SUL!L188="","*",SP_SUL!L188)</f>
        <v>-</v>
      </c>
      <c r="P186" s="111"/>
      <c r="Q186" s="128" t="str">
        <f>IF(SP_SUL!O188="","*",SP_SUL!O188)</f>
        <v>*</v>
      </c>
      <c r="R186" s="128" t="str">
        <f>IF(SP_SUL!P188="","*",SP_SUL!P188)</f>
        <v>*</v>
      </c>
      <c r="S186" s="110" t="str">
        <f>IF(SP_SUL!Q188="","*",CONCATENATE(SP_SUL!Q188," ",SP_SUL!R188))</f>
        <v>*</v>
      </c>
      <c r="T186" s="110" t="str">
        <f>IF(SP_SUL!V188="","*",SP_SUL!V188)</f>
        <v>*</v>
      </c>
      <c r="U186" s="110" t="str">
        <f>IF(SP_SUL!W188="","*",SP_SUL!W188)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*</v>
      </c>
      <c r="B187" s="109" t="str">
        <f>IF(SP_SUL!X189="","*",SP_SUL!X189)</f>
        <v>*</v>
      </c>
      <c r="C187" s="109" t="str">
        <f>IF(SP_SUL!Z189="","*",SP_SUL!Z189)</f>
        <v>*</v>
      </c>
      <c r="D187" s="110" t="str">
        <f>IF(SP_SUL!S189="","*",SP_SUL!S189)</f>
        <v>-</v>
      </c>
      <c r="E187" s="110" t="str">
        <f>IF(SP_SUL!T189="","*",SP_SUL!T189)</f>
        <v>-</v>
      </c>
      <c r="F187" s="110" t="str">
        <f>IF(SP_SUL!B189="","*",SP_SUL!B189)</f>
        <v>*</v>
      </c>
      <c r="G187" s="110" t="str">
        <f>IF(SP_SUL!D189="","*",SP_SUL!D189)</f>
        <v>*</v>
      </c>
      <c r="H187" s="110" t="str">
        <f>IF(SP_SUL!F189="","*",SP_SUL!F189)</f>
        <v>*</v>
      </c>
      <c r="I187" s="110" t="str">
        <f>IF(SP_SUL!H189="","*",SP_SUL!H189)</f>
        <v>*</v>
      </c>
      <c r="J187" s="110" t="str">
        <f>IF(SP_SUL!I189="","*",SP_SUL!I189)</f>
        <v>*</v>
      </c>
      <c r="K187" s="110" t="str">
        <f>IF(SP_SUL!M189="","*",SP_SUL!M189)</f>
        <v>-</v>
      </c>
      <c r="L187" s="339" t="str">
        <f>IF(SP_SUL!N189="","*",SP_SUL!N189)</f>
        <v>-</v>
      </c>
      <c r="M187" s="111" t="str">
        <f>IF(SP_SUL!J189="","*",SP_SUL!J189)</f>
        <v>*</v>
      </c>
      <c r="N187" s="270" t="str">
        <f>IF(SP_SUL!K189="","*",SP_SUL!K189)</f>
        <v>*</v>
      </c>
      <c r="O187" s="270" t="str">
        <f>IF(SP_SUL!L189="","*",SP_SUL!L189)</f>
        <v>-</v>
      </c>
      <c r="P187" s="111"/>
      <c r="Q187" s="128" t="str">
        <f>IF(SP_SUL!O189="","*",SP_SUL!O189)</f>
        <v>*</v>
      </c>
      <c r="R187" s="128" t="str">
        <f>IF(SP_SUL!P189="","*",SP_SUL!P189)</f>
        <v>*</v>
      </c>
      <c r="S187" s="110" t="str">
        <f>IF(SP_SUL!Q189="","*",CONCATENATE(SP_SUL!Q189," ",SP_SUL!R189))</f>
        <v>*</v>
      </c>
      <c r="T187" s="110" t="str">
        <f>IF(SP_SUL!V189="","*",SP_SUL!V189)</f>
        <v>*</v>
      </c>
      <c r="U187" s="110" t="str">
        <f>IF(SP_SUL!W189="","*",SP_SUL!W189)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*</v>
      </c>
      <c r="B188" s="109" t="str">
        <f>IF(SP_SUL!X190="","*",SP_SUL!X190)</f>
        <v>*</v>
      </c>
      <c r="C188" s="109" t="str">
        <f>IF(SP_SUL!Z190="","*",SP_SUL!Z190)</f>
        <v>*</v>
      </c>
      <c r="D188" s="110" t="str">
        <f>IF(SP_SUL!S190="","*",SP_SUL!S190)</f>
        <v>-</v>
      </c>
      <c r="E188" s="110" t="str">
        <f>IF(SP_SUL!T190="","*",SP_SUL!T190)</f>
        <v>-</v>
      </c>
      <c r="F188" s="110" t="str">
        <f>IF(SP_SUL!B190="","*",SP_SUL!B190)</f>
        <v>*</v>
      </c>
      <c r="G188" s="110" t="str">
        <f>IF(SP_SUL!D190="","*",SP_SUL!D190)</f>
        <v>*</v>
      </c>
      <c r="H188" s="110" t="str">
        <f>IF(SP_SUL!F190="","*",SP_SUL!F190)</f>
        <v>*</v>
      </c>
      <c r="I188" s="110" t="str">
        <f>IF(SP_SUL!H190="","*",SP_SUL!H190)</f>
        <v>*</v>
      </c>
      <c r="J188" s="110" t="str">
        <f>IF(SP_SUL!I190="","*",SP_SUL!I190)</f>
        <v>*</v>
      </c>
      <c r="K188" s="110" t="str">
        <f>IF(SP_SUL!M190="","*",SP_SUL!M190)</f>
        <v>-</v>
      </c>
      <c r="L188" s="339" t="str">
        <f>IF(SP_SUL!N190="","*",SP_SUL!N190)</f>
        <v>-</v>
      </c>
      <c r="M188" s="111" t="str">
        <f>IF(SP_SUL!J190="","*",SP_SUL!J190)</f>
        <v>*</v>
      </c>
      <c r="N188" s="270" t="str">
        <f>IF(SP_SUL!K190="","*",SP_SUL!K190)</f>
        <v>*</v>
      </c>
      <c r="O188" s="270" t="str">
        <f>IF(SP_SUL!L190="","*",SP_SUL!L190)</f>
        <v>-</v>
      </c>
      <c r="P188" s="111"/>
      <c r="Q188" s="128" t="str">
        <f>IF(SP_SUL!O190="","*",SP_SUL!O190)</f>
        <v>*</v>
      </c>
      <c r="R188" s="128" t="str">
        <f>IF(SP_SUL!P190="","*",SP_SUL!P190)</f>
        <v>*</v>
      </c>
      <c r="S188" s="110" t="str">
        <f>IF(SP_SUL!Q190="","*",CONCATENATE(SP_SUL!Q190," ",SP_SUL!R190))</f>
        <v>*</v>
      </c>
      <c r="T188" s="110" t="str">
        <f>IF(SP_SUL!V190="","*",SP_SUL!V190)</f>
        <v>*</v>
      </c>
      <c r="U188" s="110" t="str">
        <f>IF(SP_SUL!W190="","*",SP_SUL!W190)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*</v>
      </c>
      <c r="B189" s="109" t="str">
        <f>IF(SP_SUL!X191="","*",SP_SUL!X191)</f>
        <v>*</v>
      </c>
      <c r="C189" s="109" t="str">
        <f>IF(SP_SUL!Z191="","*",SP_SUL!Z191)</f>
        <v>*</v>
      </c>
      <c r="D189" s="110" t="str">
        <f>IF(SP_SUL!S191="","*",SP_SUL!S191)</f>
        <v>-</v>
      </c>
      <c r="E189" s="110" t="str">
        <f>IF(SP_SUL!T191="","*",SP_SUL!T191)</f>
        <v>-</v>
      </c>
      <c r="F189" s="110" t="str">
        <f>IF(SP_SUL!B191="","*",SP_SUL!B191)</f>
        <v>*</v>
      </c>
      <c r="G189" s="110" t="str">
        <f>IF(SP_SUL!D191="","*",SP_SUL!D191)</f>
        <v>*</v>
      </c>
      <c r="H189" s="110" t="str">
        <f>IF(SP_SUL!F191="","*",SP_SUL!F191)</f>
        <v>*</v>
      </c>
      <c r="I189" s="110" t="str">
        <f>IF(SP_SUL!H191="","*",SP_SUL!H191)</f>
        <v>*</v>
      </c>
      <c r="J189" s="110" t="str">
        <f>IF(SP_SUL!I191="","*",SP_SUL!I191)</f>
        <v>*</v>
      </c>
      <c r="K189" s="110" t="str">
        <f>IF(SP_SUL!M191="","*",SP_SUL!M191)</f>
        <v>-</v>
      </c>
      <c r="L189" s="339" t="str">
        <f>IF(SP_SUL!N191="","*",SP_SUL!N191)</f>
        <v>-</v>
      </c>
      <c r="M189" s="111" t="str">
        <f>IF(SP_SUL!J191="","*",SP_SUL!J191)</f>
        <v>*</v>
      </c>
      <c r="N189" s="270" t="str">
        <f>IF(SP_SUL!K191="","*",SP_SUL!K191)</f>
        <v>*</v>
      </c>
      <c r="O189" s="270" t="str">
        <f>IF(SP_SUL!L191="","*",SP_SUL!L191)</f>
        <v>-</v>
      </c>
      <c r="P189" s="111"/>
      <c r="Q189" s="128" t="str">
        <f>IF(SP_SUL!O191="","*",SP_SUL!O191)</f>
        <v>*</v>
      </c>
      <c r="R189" s="128" t="str">
        <f>IF(SP_SUL!P191="","*",SP_SUL!P191)</f>
        <v>*</v>
      </c>
      <c r="S189" s="110" t="str">
        <f>IF(SP_SUL!Q191="","*",CONCATENATE(SP_SUL!Q191," ",SP_SUL!R191))</f>
        <v>*</v>
      </c>
      <c r="T189" s="110" t="str">
        <f>IF(SP_SUL!V191="","*",SP_SUL!V191)</f>
        <v>*</v>
      </c>
      <c r="U189" s="110" t="str">
        <f>IF(SP_SUL!W191="","*",SP_SUL!W191)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*</v>
      </c>
      <c r="B190" s="109" t="str">
        <f>IF(SP_SUL!X192="","*",SP_SUL!X192)</f>
        <v>*</v>
      </c>
      <c r="C190" s="109" t="str">
        <f>IF(SP_SUL!Z192="","*",SP_SUL!Z192)</f>
        <v>*</v>
      </c>
      <c r="D190" s="110" t="str">
        <f>IF(SP_SUL!S192="","*",SP_SUL!S192)</f>
        <v>-</v>
      </c>
      <c r="E190" s="110" t="str">
        <f>IF(SP_SUL!T192="","*",SP_SUL!T192)</f>
        <v>-</v>
      </c>
      <c r="F190" s="110" t="str">
        <f>IF(SP_SUL!B192="","*",SP_SUL!B192)</f>
        <v>*</v>
      </c>
      <c r="G190" s="110" t="str">
        <f>IF(SP_SUL!D192="","*",SP_SUL!D192)</f>
        <v>*</v>
      </c>
      <c r="H190" s="110" t="str">
        <f>IF(SP_SUL!F192="","*",SP_SUL!F192)</f>
        <v>*</v>
      </c>
      <c r="I190" s="110" t="str">
        <f>IF(SP_SUL!H192="","*",SP_SUL!H192)</f>
        <v>*</v>
      </c>
      <c r="J190" s="110" t="str">
        <f>IF(SP_SUL!I192="","*",SP_SUL!I192)</f>
        <v>*</v>
      </c>
      <c r="K190" s="110" t="str">
        <f>IF(SP_SUL!M192="","*",SP_SUL!M192)</f>
        <v>-</v>
      </c>
      <c r="L190" s="339" t="str">
        <f>IF(SP_SUL!N192="","*",SP_SUL!N192)</f>
        <v>-</v>
      </c>
      <c r="M190" s="111" t="str">
        <f>IF(SP_SUL!J192="","*",SP_SUL!J192)</f>
        <v>*</v>
      </c>
      <c r="N190" s="270" t="str">
        <f>IF(SP_SUL!K192="","*",SP_SUL!K192)</f>
        <v>*</v>
      </c>
      <c r="O190" s="270" t="str">
        <f>IF(SP_SUL!L192="","*",SP_SUL!L192)</f>
        <v>-</v>
      </c>
      <c r="P190" s="111"/>
      <c r="Q190" s="128" t="str">
        <f>IF(SP_SUL!O192="","*",SP_SUL!O192)</f>
        <v>*</v>
      </c>
      <c r="R190" s="128" t="str">
        <f>IF(SP_SUL!P192="","*",SP_SUL!P192)</f>
        <v>*</v>
      </c>
      <c r="S190" s="110" t="str">
        <f>IF(SP_SUL!Q192="","*",CONCATENATE(SP_SUL!Q192," ",SP_SUL!R192))</f>
        <v>*</v>
      </c>
      <c r="T190" s="110" t="str">
        <f>IF(SP_SUL!V192="","*",SP_SUL!V192)</f>
        <v>*</v>
      </c>
      <c r="U190" s="110" t="str">
        <f>IF(SP_SUL!W192="","*",SP_SUL!W192)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339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*</v>
      </c>
      <c r="B193" s="109" t="str">
        <f>IF(SP_SUL!X195="","*",SP_SUL!X195)</f>
        <v>*</v>
      </c>
      <c r="C193" s="109" t="str">
        <f>IF(SP_SUL!Z195="","*",SP_SUL!Z195)</f>
        <v>*</v>
      </c>
      <c r="D193" s="110" t="str">
        <f>IF(SP_SUL!S195="","*",SP_SUL!S195)</f>
        <v>-</v>
      </c>
      <c r="E193" s="110" t="str">
        <f>IF(SP_SUL!T195="","*",SP_SUL!T195)</f>
        <v>-</v>
      </c>
      <c r="F193" s="110" t="str">
        <f>IF(SP_SUL!B195="","*",SP_SUL!B195)</f>
        <v>*</v>
      </c>
      <c r="G193" s="110" t="str">
        <f>IF(SP_SUL!D195="","*",SP_SUL!D195)</f>
        <v>*</v>
      </c>
      <c r="H193" s="110" t="str">
        <f>IF(SP_SUL!F195="","*",SP_SUL!F195)</f>
        <v>*</v>
      </c>
      <c r="I193" s="110" t="str">
        <f>IF(SP_SUL!H195="","*",SP_SUL!H195)</f>
        <v>*</v>
      </c>
      <c r="J193" s="110" t="str">
        <f>IF(SP_SUL!I195="","*",SP_SUL!I195)</f>
        <v>*</v>
      </c>
      <c r="K193" s="110" t="str">
        <f>IF(SP_SUL!M195="","*",SP_SUL!M195)</f>
        <v>-</v>
      </c>
      <c r="L193" s="339" t="str">
        <f>IF(SP_SUL!N195="","*",SP_SUL!N195)</f>
        <v>-</v>
      </c>
      <c r="M193" s="111" t="str">
        <f>IF(SP_SUL!J195="","*",SP_SUL!J195)</f>
        <v>*</v>
      </c>
      <c r="N193" s="270" t="str">
        <f>IF(SP_SUL!K195="","*",SP_SUL!K195)</f>
        <v>*</v>
      </c>
      <c r="O193" s="270" t="str">
        <f>IF(SP_SUL!L195="","*",SP_SUL!L195)</f>
        <v>-</v>
      </c>
      <c r="P193" s="111"/>
      <c r="Q193" s="128" t="str">
        <f>IF(SP_SUL!O195="","*",SP_SUL!O195)</f>
        <v>*</v>
      </c>
      <c r="R193" s="128" t="str">
        <f>IF(SP_SUL!P195="","*",SP_SUL!P195)</f>
        <v>*</v>
      </c>
      <c r="S193" s="110" t="str">
        <f>IF(SP_SUL!Q195="","*",CONCATENATE(SP_SUL!Q195," ",SP_SUL!R195))</f>
        <v>*</v>
      </c>
      <c r="T193" s="110" t="str">
        <f>IF(SP_SUL!V195="","*",SP_SUL!V195)</f>
        <v>*</v>
      </c>
      <c r="U193" s="110" t="str">
        <f>IF(SP_SUL!W195="","*",SP_SUL!W195)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*</v>
      </c>
      <c r="B194" s="109" t="str">
        <f>IF(SP_SUL!X196="","*",SP_SUL!X196)</f>
        <v>*</v>
      </c>
      <c r="C194" s="109" t="str">
        <f>IF(SP_SUL!Z196="","*",SP_SUL!Z196)</f>
        <v>*</v>
      </c>
      <c r="D194" s="110" t="str">
        <f>IF(SP_SUL!S196="","*",SP_SUL!S196)</f>
        <v>-</v>
      </c>
      <c r="E194" s="110" t="str">
        <f>IF(SP_SUL!T196="","*",SP_SUL!T196)</f>
        <v>-</v>
      </c>
      <c r="F194" s="110" t="str">
        <f>IF(SP_SUL!B196="","*",SP_SUL!B196)</f>
        <v>*</v>
      </c>
      <c r="G194" s="110" t="str">
        <f>IF(SP_SUL!D196="","*",SP_SUL!D196)</f>
        <v>*</v>
      </c>
      <c r="H194" s="110" t="str">
        <f>IF(SP_SUL!F196="","*",SP_SUL!F196)</f>
        <v>*</v>
      </c>
      <c r="I194" s="110" t="str">
        <f>IF(SP_SUL!H196="","*",SP_SUL!H196)</f>
        <v>*</v>
      </c>
      <c r="J194" s="110" t="str">
        <f>IF(SP_SUL!I196="","*",SP_SUL!I196)</f>
        <v>*</v>
      </c>
      <c r="K194" s="110" t="str">
        <f>IF(SP_SUL!M196="","*",SP_SUL!M196)</f>
        <v>-</v>
      </c>
      <c r="L194" s="339" t="str">
        <f>IF(SP_SUL!N196="","*",SP_SUL!N196)</f>
        <v>-</v>
      </c>
      <c r="M194" s="111" t="str">
        <f>IF(SP_SUL!J196="","*",SP_SUL!J196)</f>
        <v>*</v>
      </c>
      <c r="N194" s="270" t="str">
        <f>IF(SP_SUL!K196="","*",SP_SUL!K196)</f>
        <v>*</v>
      </c>
      <c r="O194" s="270" t="str">
        <f>IF(SP_SUL!L196="","*",SP_SUL!L196)</f>
        <v>-</v>
      </c>
      <c r="P194" s="111"/>
      <c r="Q194" s="128" t="str">
        <f>IF(SP_SUL!O196="","*",SP_SUL!O196)</f>
        <v>*</v>
      </c>
      <c r="R194" s="128" t="str">
        <f>IF(SP_SUL!P196="","*",SP_SUL!P196)</f>
        <v>*</v>
      </c>
      <c r="S194" s="110" t="str">
        <f>IF(SP_SUL!Q196="","*",CONCATENATE(SP_SUL!Q196," ",SP_SUL!R196))</f>
        <v>*</v>
      </c>
      <c r="T194" s="110" t="str">
        <f>IF(SP_SUL!V196="","*",SP_SUL!V196)</f>
        <v>*</v>
      </c>
      <c r="U194" s="110" t="str">
        <f>IF(SP_SUL!W196="","*",SP_SUL!W196)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*</v>
      </c>
      <c r="B195" s="109" t="str">
        <f>IF(SP_SUL!X197="","*",SP_SUL!X197)</f>
        <v>*</v>
      </c>
      <c r="C195" s="109" t="str">
        <f>IF(SP_SUL!Z197="","*",SP_SUL!Z197)</f>
        <v>*</v>
      </c>
      <c r="D195" s="110" t="str">
        <f>IF(SP_SUL!S197="","*",SP_SUL!S197)</f>
        <v>-</v>
      </c>
      <c r="E195" s="110" t="str">
        <f>IF(SP_SUL!T197="","*",SP_SUL!T197)</f>
        <v>-</v>
      </c>
      <c r="F195" s="110" t="str">
        <f>IF(SP_SUL!B197="","*",SP_SUL!B197)</f>
        <v>*</v>
      </c>
      <c r="G195" s="110" t="str">
        <f>IF(SP_SUL!D197="","*",SP_SUL!D197)</f>
        <v>*</v>
      </c>
      <c r="H195" s="110" t="str">
        <f>IF(SP_SUL!F197="","*",SP_SUL!F197)</f>
        <v>*</v>
      </c>
      <c r="I195" s="110" t="str">
        <f>IF(SP_SUL!H197="","*",SP_SUL!H197)</f>
        <v>*</v>
      </c>
      <c r="J195" s="110" t="str">
        <f>IF(SP_SUL!I197="","*",SP_SUL!I197)</f>
        <v>*</v>
      </c>
      <c r="K195" s="110" t="str">
        <f>IF(SP_SUL!M197="","*",SP_SUL!M197)</f>
        <v>-</v>
      </c>
      <c r="L195" s="339" t="str">
        <f>IF(SP_SUL!N197="","*",SP_SUL!N197)</f>
        <v>-</v>
      </c>
      <c r="M195" s="111" t="str">
        <f>IF(SP_SUL!J197="","*",SP_SUL!J197)</f>
        <v>*</v>
      </c>
      <c r="N195" s="270" t="str">
        <f>IF(SP_SUL!K197="","*",SP_SUL!K197)</f>
        <v>*</v>
      </c>
      <c r="O195" s="270" t="str">
        <f>IF(SP_SUL!L197="","*",SP_SUL!L197)</f>
        <v>-</v>
      </c>
      <c r="P195" s="111"/>
      <c r="Q195" s="128" t="str">
        <f>IF(SP_SUL!O197="","*",SP_SUL!O197)</f>
        <v>*</v>
      </c>
      <c r="R195" s="128" t="str">
        <f>IF(SP_SUL!P197="","*",SP_SUL!P197)</f>
        <v>*</v>
      </c>
      <c r="S195" s="110" t="str">
        <f>IF(SP_SUL!Q197="","*",CONCATENATE(SP_SUL!Q197," ",SP_SUL!R197))</f>
        <v>*</v>
      </c>
      <c r="T195" s="110" t="str">
        <f>IF(SP_SUL!V197="","*",SP_SUL!V197)</f>
        <v>*</v>
      </c>
      <c r="U195" s="110" t="str">
        <f>IF(SP_SUL!W197="","*",SP_SUL!W197)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*</v>
      </c>
      <c r="B196" s="109" t="str">
        <f>IF(SP_SUL!X198="","*",SP_SUL!X198)</f>
        <v>*</v>
      </c>
      <c r="C196" s="109" t="str">
        <f>IF(SP_SUL!Z198="","*",SP_SUL!Z198)</f>
        <v>*</v>
      </c>
      <c r="D196" s="110" t="str">
        <f>IF(SP_SUL!S198="","*",SP_SUL!S198)</f>
        <v>-</v>
      </c>
      <c r="E196" s="110" t="str">
        <f>IF(SP_SUL!T198="","*",SP_SUL!T198)</f>
        <v>-</v>
      </c>
      <c r="F196" s="110" t="str">
        <f>IF(SP_SUL!B198="","*",SP_SUL!B198)</f>
        <v>*</v>
      </c>
      <c r="G196" s="110" t="str">
        <f>IF(SP_SUL!D198="","*",SP_SUL!D198)</f>
        <v>*</v>
      </c>
      <c r="H196" s="110" t="str">
        <f>IF(SP_SUL!F198="","*",SP_SUL!F198)</f>
        <v>*</v>
      </c>
      <c r="I196" s="110" t="str">
        <f>IF(SP_SUL!H198="","*",SP_SUL!H198)</f>
        <v>*</v>
      </c>
      <c r="J196" s="110" t="str">
        <f>IF(SP_SUL!I198="","*",SP_SUL!I198)</f>
        <v>*</v>
      </c>
      <c r="K196" s="110" t="str">
        <f>IF(SP_SUL!M198="","*",SP_SUL!M198)</f>
        <v>-</v>
      </c>
      <c r="L196" s="339" t="str">
        <f>IF(SP_SUL!N198="","*",SP_SUL!N198)</f>
        <v>-</v>
      </c>
      <c r="M196" s="111" t="str">
        <f>IF(SP_SUL!J198="","*",SP_SUL!J198)</f>
        <v>*</v>
      </c>
      <c r="N196" s="270" t="str">
        <f>IF(SP_SUL!K198="","*",SP_SUL!K198)</f>
        <v>*</v>
      </c>
      <c r="O196" s="270" t="str">
        <f>IF(SP_SUL!L198="","*",SP_SUL!L198)</f>
        <v>-</v>
      </c>
      <c r="P196" s="111"/>
      <c r="Q196" s="128" t="str">
        <f>IF(SP_SUL!O198="","*",SP_SUL!O198)</f>
        <v>*</v>
      </c>
      <c r="R196" s="128" t="str">
        <f>IF(SP_SUL!P198="","*",SP_SUL!P198)</f>
        <v>*</v>
      </c>
      <c r="S196" s="110" t="str">
        <f>IF(SP_SUL!Q198="","*",CONCATENATE(SP_SUL!Q198," ",SP_SUL!R198))</f>
        <v>*</v>
      </c>
      <c r="T196" s="110" t="str">
        <f>IF(SP_SUL!V198="","*",SP_SUL!V198)</f>
        <v>*</v>
      </c>
      <c r="U196" s="110" t="str">
        <f>IF(SP_SUL!W198="","*",SP_SUL!W198)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*</v>
      </c>
      <c r="C197" s="109" t="str">
        <f>IF(SP_SUL!Z199="","*",SP_SUL!Z199)</f>
        <v>*</v>
      </c>
      <c r="D197" s="110" t="str">
        <f>IF(SP_SUL!S199="","*",SP_SUL!S199)</f>
        <v>-</v>
      </c>
      <c r="E197" s="110" t="str">
        <f>IF(SP_SUL!T199="","*",SP_SUL!T199)</f>
        <v>-</v>
      </c>
      <c r="F197" s="110" t="str">
        <f>IF(SP_SUL!B199="","*",SP_SUL!B199)</f>
        <v>*</v>
      </c>
      <c r="G197" s="110" t="str">
        <f>IF(SP_SUL!D199="","*",SP_SUL!D199)</f>
        <v>*</v>
      </c>
      <c r="H197" s="110" t="str">
        <f>IF(SP_SUL!F199="","*",SP_SUL!F199)</f>
        <v>*</v>
      </c>
      <c r="I197" s="110" t="str">
        <f>IF(SP_SUL!H199="","*",SP_SUL!H199)</f>
        <v>*</v>
      </c>
      <c r="J197" s="110" t="str">
        <f>IF(SP_SUL!I199="","*",SP_SUL!I199)</f>
        <v>*</v>
      </c>
      <c r="K197" s="110" t="str">
        <f>IF(SP_SUL!M199="","*",SP_SUL!M199)</f>
        <v>-</v>
      </c>
      <c r="L197" s="339" t="str">
        <f>IF(SP_SUL!N199="","*",SP_SUL!N199)</f>
        <v>-</v>
      </c>
      <c r="M197" s="111" t="str">
        <f>IF(SP_SUL!J199="","*",SP_SUL!J199)</f>
        <v>*</v>
      </c>
      <c r="N197" s="270" t="str">
        <f>IF(SP_SUL!K199="","*",SP_SUL!K199)</f>
        <v>*</v>
      </c>
      <c r="O197" s="270" t="str">
        <f>IF(SP_SUL!L199="","*",SP_SUL!L199)</f>
        <v>-</v>
      </c>
      <c r="P197" s="111"/>
      <c r="Q197" s="128" t="str">
        <f>IF(SP_SUL!O199="","*",SP_SUL!O199)</f>
        <v>*</v>
      </c>
      <c r="R197" s="128" t="str">
        <f>IF(SP_SUL!P199="","*",SP_SUL!P199)</f>
        <v>*</v>
      </c>
      <c r="S197" s="110" t="str">
        <f>IF(SP_SUL!Q199="","*",CONCATENATE(SP_SUL!Q199," ",SP_SUL!R199))</f>
        <v>*</v>
      </c>
      <c r="T197" s="110" t="str">
        <f>IF(SP_SUL!V199="","*",SP_SUL!V199)</f>
        <v>*</v>
      </c>
      <c r="U197" s="110" t="str">
        <f>IF(SP_SUL!W199="","*",SP_SUL!W199)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*</v>
      </c>
      <c r="B199" s="109" t="str">
        <f>IF(SP_SUL!X201="","*",SP_SUL!X201)</f>
        <v>*</v>
      </c>
      <c r="C199" s="109" t="str">
        <f>IF(SP_SUL!Z201="","*",SP_SUL!Z201)</f>
        <v>*</v>
      </c>
      <c r="D199" s="110" t="str">
        <f>IF(SP_SUL!S201="","*",SP_SUL!S201)</f>
        <v>-</v>
      </c>
      <c r="E199" s="110" t="str">
        <f>IF(SP_SUL!T201="","*",SP_SUL!T201)</f>
        <v>-</v>
      </c>
      <c r="F199" s="110" t="str">
        <f>IF(SP_SUL!B201="","*",SP_SUL!B201)</f>
        <v>*</v>
      </c>
      <c r="G199" s="110" t="str">
        <f>IF(SP_SUL!D201="","*",SP_SUL!D201)</f>
        <v>*</v>
      </c>
      <c r="H199" s="110" t="str">
        <f>IF(SP_SUL!F201="","*",SP_SUL!F201)</f>
        <v>*</v>
      </c>
      <c r="I199" s="110" t="str">
        <f>IF(SP_SUL!H201="","*",SP_SUL!H201)</f>
        <v>*</v>
      </c>
      <c r="J199" s="110" t="str">
        <f>IF(SP_SUL!I201="","*",SP_SUL!I201)</f>
        <v>*</v>
      </c>
      <c r="K199" s="110" t="str">
        <f>IF(SP_SUL!M201="","*",SP_SUL!M201)</f>
        <v>-</v>
      </c>
      <c r="L199" s="339" t="str">
        <f>IF(SP_SUL!N201="","*",SP_SUL!N201)</f>
        <v>-</v>
      </c>
      <c r="M199" s="111" t="str">
        <f>IF(SP_SUL!J201="","*",SP_SUL!J201)</f>
        <v>*</v>
      </c>
      <c r="N199" s="270" t="str">
        <f>IF(SP_SUL!K201="","*",SP_SUL!K201)</f>
        <v>*</v>
      </c>
      <c r="O199" s="270" t="str">
        <f>IF(SP_SUL!L201="","*",SP_SUL!L201)</f>
        <v>-</v>
      </c>
      <c r="P199" s="111"/>
      <c r="Q199" s="128" t="str">
        <f>IF(SP_SUL!O201="","*",SP_SUL!O201)</f>
        <v>*</v>
      </c>
      <c r="R199" s="128" t="str">
        <f>IF(SP_SUL!P201="","*",SP_SUL!P201)</f>
        <v>*</v>
      </c>
      <c r="S199" s="110" t="str">
        <f>IF(SP_SUL!Q201="","*",CONCATENATE(SP_SUL!Q201," ",SP_SUL!R201))</f>
        <v>*</v>
      </c>
      <c r="T199" s="110" t="str">
        <f>IF(SP_SUL!V201="","*",SP_SUL!V201)</f>
        <v>*</v>
      </c>
      <c r="U199" s="110" t="str">
        <f>IF(SP_SUL!W201="","*",SP_SUL!W201)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*</v>
      </c>
      <c r="C200" s="109" t="str">
        <f>IF(SP_SUL!Z202="","*",SP_SUL!Z202)</f>
        <v>*</v>
      </c>
      <c r="D200" s="110" t="str">
        <f>IF(SP_SUL!S202="","*",SP_SUL!S202)</f>
        <v>-</v>
      </c>
      <c r="E200" s="110" t="str">
        <f>IF(SP_SUL!T202="","*",SP_SUL!T202)</f>
        <v>-</v>
      </c>
      <c r="F200" s="110" t="str">
        <f>IF(SP_SUL!B202="","*",SP_SUL!B202)</f>
        <v>*</v>
      </c>
      <c r="G200" s="110" t="str">
        <f>IF(SP_SUL!D202="","*",SP_SUL!D202)</f>
        <v>*</v>
      </c>
      <c r="H200" s="110" t="str">
        <f>IF(SP_SUL!F202="","*",SP_SUL!F202)</f>
        <v>*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-</v>
      </c>
      <c r="L200" s="339" t="str">
        <f>IF(SP_SUL!N202="","*",SP_SUL!N202)</f>
        <v>-</v>
      </c>
      <c r="M200" s="111" t="str">
        <f>IF(SP_SUL!J202="","*",SP_SUL!J202)</f>
        <v>*</v>
      </c>
      <c r="N200" s="270" t="str">
        <f>IF(SP_SUL!K202="","*",SP_SUL!K202)</f>
        <v>*</v>
      </c>
      <c r="O200" s="270" t="str">
        <f>IF(SP_SUL!L202="","*",SP_SUL!L202)</f>
        <v>-</v>
      </c>
      <c r="P200" s="111"/>
      <c r="Q200" s="128" t="str">
        <f>IF(SP_SUL!O202="","*",SP_SUL!O202)</f>
        <v>*</v>
      </c>
      <c r="R200" s="128" t="str">
        <f>IF(SP_SUL!P202="","*",SP_SUL!P202)</f>
        <v>*</v>
      </c>
      <c r="S200" s="110" t="str">
        <f>IF(SP_SUL!Q202="","*",CONCATENATE(SP_SUL!Q202," ",SP_SUL!R202))</f>
        <v>*</v>
      </c>
      <c r="T200" s="110" t="str">
        <f>IF(SP_SUL!V202="","*",SP_SUL!V202)</f>
        <v>*</v>
      </c>
      <c r="U200" s="110" t="str">
        <f>IF(SP_SUL!W202="","*",SP_SUL!W202)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*</v>
      </c>
      <c r="C201" s="109" t="str">
        <f>IF(SP_SUL!Z203="","*",SP_SUL!Z203)</f>
        <v>*</v>
      </c>
      <c r="D201" s="110" t="str">
        <f>IF(SP_SUL!S203="","*",SP_SUL!S203)</f>
        <v>-</v>
      </c>
      <c r="E201" s="110" t="str">
        <f>IF(SP_SUL!T203="","*",SP_SUL!T203)</f>
        <v>-</v>
      </c>
      <c r="F201" s="110" t="str">
        <f>IF(SP_SUL!B203="","*",SP_SUL!B203)</f>
        <v>*</v>
      </c>
      <c r="G201" s="110" t="str">
        <f>IF(SP_SUL!D203="","*",SP_SUL!D203)</f>
        <v>*</v>
      </c>
      <c r="H201" s="110" t="str">
        <f>IF(SP_SUL!F203="","*",SP_SUL!F203)</f>
        <v>*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-</v>
      </c>
      <c r="L201" s="339" t="str">
        <f>IF(SP_SUL!N203="","*",SP_SUL!N203)</f>
        <v>-</v>
      </c>
      <c r="M201" s="111" t="str">
        <f>IF(SP_SUL!J203="","*",SP_SUL!J203)</f>
        <v>*</v>
      </c>
      <c r="N201" s="270" t="str">
        <f>IF(SP_SUL!K203="","*",SP_SUL!K203)</f>
        <v>*</v>
      </c>
      <c r="O201" s="270" t="str">
        <f>IF(SP_SUL!L203="","*",SP_SUL!L203)</f>
        <v>-</v>
      </c>
      <c r="P201" s="111"/>
      <c r="Q201" s="128" t="str">
        <f>IF(SP_SUL!O203="","*",SP_SUL!O203)</f>
        <v>*</v>
      </c>
      <c r="R201" s="128" t="str">
        <f>IF(SP_SUL!P203="","*",SP_SUL!P203)</f>
        <v>*</v>
      </c>
      <c r="S201" s="110" t="str">
        <f>IF(SP_SUL!Q203="","*",CONCATENATE(SP_SUL!Q203," ",SP_SUL!R203))</f>
        <v>*</v>
      </c>
      <c r="T201" s="110" t="str">
        <f>IF(SP_SUL!V203="","*",SP_SUL!V203)</f>
        <v>*</v>
      </c>
      <c r="U201" s="110" t="str">
        <f>IF(SP_SUL!W203="","*",SP_SUL!W203)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*</v>
      </c>
      <c r="B203" s="109" t="str">
        <f>IF(SP_SUL!X205="","*",SP_SUL!X205)</f>
        <v>*</v>
      </c>
      <c r="C203" s="109" t="str">
        <f>IF(SP_SUL!Z205="","*",SP_SUL!Z205)</f>
        <v>*</v>
      </c>
      <c r="D203" s="110" t="str">
        <f>IF(SP_SUL!S205="","*",SP_SUL!S205)</f>
        <v>-</v>
      </c>
      <c r="E203" s="110" t="str">
        <f>IF(SP_SUL!T205="","*",SP_SUL!T205)</f>
        <v>-</v>
      </c>
      <c r="F203" s="110" t="str">
        <f>IF(SP_SUL!B205="","*",SP_SUL!B205)</f>
        <v>*</v>
      </c>
      <c r="G203" s="110" t="str">
        <f>IF(SP_SUL!D205="","*",SP_SUL!D205)</f>
        <v>*</v>
      </c>
      <c r="H203" s="110" t="str">
        <f>IF(SP_SUL!F205="","*",SP_SUL!F205)</f>
        <v>*</v>
      </c>
      <c r="I203" s="110" t="str">
        <f>IF(SP_SUL!H205="","*",SP_SUL!H205)</f>
        <v>*</v>
      </c>
      <c r="J203" s="110" t="str">
        <f>IF(SP_SUL!I205="","*",SP_SUL!I205)</f>
        <v>*</v>
      </c>
      <c r="K203" s="110" t="str">
        <f>IF(SP_SUL!M205="","*",SP_SUL!M205)</f>
        <v>-</v>
      </c>
      <c r="L203" s="339" t="str">
        <f>IF(SP_SUL!N205="","*",SP_SUL!N205)</f>
        <v>-</v>
      </c>
      <c r="M203" s="111" t="str">
        <f>IF(SP_SUL!J205="","*",SP_SUL!J205)</f>
        <v>*</v>
      </c>
      <c r="N203" s="270" t="str">
        <f>IF(SP_SUL!K205="","*",SP_SUL!K205)</f>
        <v>*</v>
      </c>
      <c r="O203" s="270" t="str">
        <f>IF(SP_SUL!L205="","*",SP_SUL!L205)</f>
        <v>-</v>
      </c>
      <c r="P203" s="111"/>
      <c r="Q203" s="128" t="str">
        <f>IF(SP_SUL!O205="","*",SP_SUL!O205)</f>
        <v>*</v>
      </c>
      <c r="R203" s="128" t="str">
        <f>IF(SP_SUL!P205="","*",SP_SUL!P205)</f>
        <v>*</v>
      </c>
      <c r="S203" s="110" t="str">
        <f>IF(SP_SUL!Q205="","*",CONCATENATE(SP_SUL!Q205," ",SP_SUL!R205))</f>
        <v>*</v>
      </c>
      <c r="T203" s="110" t="str">
        <f>IF(SP_SUL!V205="","*",SP_SUL!V205)</f>
        <v>*</v>
      </c>
      <c r="U203" s="110" t="str">
        <f>IF(SP_SUL!W205="","*",SP_SUL!W205)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*</v>
      </c>
      <c r="B204" s="109" t="str">
        <f>IF(SP_SUL!X206="","*",SP_SUL!X206)</f>
        <v>*</v>
      </c>
      <c r="C204" s="109" t="str">
        <f>IF(SP_SUL!Z206="","*",SP_SUL!Z206)</f>
        <v>*</v>
      </c>
      <c r="D204" s="110" t="str">
        <f>IF(SP_SUL!S206="","*",SP_SUL!S206)</f>
        <v>-</v>
      </c>
      <c r="E204" s="110" t="str">
        <f>IF(SP_SUL!T206="","*",SP_SUL!T206)</f>
        <v>-</v>
      </c>
      <c r="F204" s="110" t="str">
        <f>IF(SP_SUL!B206="","*",SP_SUL!B206)</f>
        <v>*</v>
      </c>
      <c r="G204" s="110" t="str">
        <f>IF(SP_SUL!D206="","*",SP_SUL!D206)</f>
        <v>*</v>
      </c>
      <c r="H204" s="110" t="str">
        <f>IF(SP_SUL!F206="","*",SP_SUL!F206)</f>
        <v>*</v>
      </c>
      <c r="I204" s="110" t="str">
        <f>IF(SP_SUL!H206="","*",SP_SUL!H206)</f>
        <v>*</v>
      </c>
      <c r="J204" s="110" t="str">
        <f>IF(SP_SUL!I206="","*",SP_SUL!I206)</f>
        <v>*</v>
      </c>
      <c r="K204" s="110" t="str">
        <f>IF(SP_SUL!M206="","*",SP_SUL!M206)</f>
        <v>-</v>
      </c>
      <c r="L204" s="339" t="str">
        <f>IF(SP_SUL!N206="","*",SP_SUL!N206)</f>
        <v>-</v>
      </c>
      <c r="M204" s="111" t="str">
        <f>IF(SP_SUL!J206="","*",SP_SUL!J206)</f>
        <v>*</v>
      </c>
      <c r="N204" s="270" t="str">
        <f>IF(SP_SUL!K206="","*",SP_SUL!K206)</f>
        <v>*</v>
      </c>
      <c r="O204" s="270" t="str">
        <f>IF(SP_SUL!L206="","*",SP_SUL!L206)</f>
        <v>-</v>
      </c>
      <c r="P204" s="111"/>
      <c r="Q204" s="128" t="str">
        <f>IF(SP_SUL!O206="","*",SP_SUL!O206)</f>
        <v>*</v>
      </c>
      <c r="R204" s="128" t="str">
        <f>IF(SP_SUL!P206="","*",SP_SUL!P206)</f>
        <v>*</v>
      </c>
      <c r="S204" s="110" t="str">
        <f>IF(SP_SUL!Q206="","*",CONCATENATE(SP_SUL!Q206," ",SP_SUL!R206))</f>
        <v>*</v>
      </c>
      <c r="T204" s="110" t="str">
        <f>IF(SP_SUL!V206="","*",SP_SUL!V206)</f>
        <v>*</v>
      </c>
      <c r="U204" s="110" t="str">
        <f>IF(SP_SUL!W206="","*",SP_SUL!W206)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*</v>
      </c>
      <c r="B205" s="109" t="str">
        <f>IF(SP_SUL!X207="","*",SP_SUL!X207)</f>
        <v>*</v>
      </c>
      <c r="C205" s="109" t="str">
        <f>IF(SP_SUL!Z207="","*",SP_SUL!Z207)</f>
        <v>*</v>
      </c>
      <c r="D205" s="110" t="str">
        <f>IF(SP_SUL!S207="","*",SP_SUL!S207)</f>
        <v>-</v>
      </c>
      <c r="E205" s="110" t="str">
        <f>IF(SP_SUL!T207="","*",SP_SUL!T207)</f>
        <v>-</v>
      </c>
      <c r="F205" s="110" t="str">
        <f>IF(SP_SUL!B207="","*",SP_SUL!B207)</f>
        <v>*</v>
      </c>
      <c r="G205" s="110" t="str">
        <f>IF(SP_SUL!D207="","*",SP_SUL!D207)</f>
        <v>*</v>
      </c>
      <c r="H205" s="110" t="str">
        <f>IF(SP_SUL!F207="","*",SP_SUL!F207)</f>
        <v>*</v>
      </c>
      <c r="I205" s="110" t="str">
        <f>IF(SP_SUL!H207="","*",SP_SUL!H207)</f>
        <v>*</v>
      </c>
      <c r="J205" s="110" t="str">
        <f>IF(SP_SUL!I207="","*",SP_SUL!I207)</f>
        <v>*</v>
      </c>
      <c r="K205" s="110" t="str">
        <f>IF(SP_SUL!M207="","*",SP_SUL!M207)</f>
        <v>-</v>
      </c>
      <c r="L205" s="339" t="str">
        <f>IF(SP_SUL!N207="","*",SP_SUL!N207)</f>
        <v>-</v>
      </c>
      <c r="M205" s="111" t="str">
        <f>IF(SP_SUL!J207="","*",SP_SUL!J207)</f>
        <v>*</v>
      </c>
      <c r="N205" s="270" t="str">
        <f>IF(SP_SUL!K207="","*",SP_SUL!K207)</f>
        <v>*</v>
      </c>
      <c r="O205" s="270" t="str">
        <f>IF(SP_SUL!L207="","*",SP_SUL!L207)</f>
        <v>-</v>
      </c>
      <c r="P205" s="111"/>
      <c r="Q205" s="128" t="str">
        <f>IF(SP_SUL!O207="","*",SP_SUL!O207)</f>
        <v>*</v>
      </c>
      <c r="R205" s="128" t="str">
        <f>IF(SP_SUL!P207="","*",SP_SUL!P207)</f>
        <v>*</v>
      </c>
      <c r="S205" s="110" t="str">
        <f>IF(SP_SUL!Q207="","*",CONCATENATE(SP_SUL!Q207," ",SP_SUL!R207))</f>
        <v>*</v>
      </c>
      <c r="T205" s="110" t="str">
        <f>IF(SP_SUL!V207="","*",SP_SUL!V207)</f>
        <v>*</v>
      </c>
      <c r="U205" s="110" t="str">
        <f>IF(SP_SUL!W207="","*",SP_SUL!W207)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*</v>
      </c>
      <c r="B206" s="109" t="str">
        <f>IF(SP_SUL!X208="","*",SP_SUL!X208)</f>
        <v>*</v>
      </c>
      <c r="C206" s="109" t="str">
        <f>IF(SP_SUL!Z208="","*",SP_SUL!Z208)</f>
        <v>*</v>
      </c>
      <c r="D206" s="110" t="str">
        <f>IF(SP_SUL!S208="","*",SP_SUL!S208)</f>
        <v>-</v>
      </c>
      <c r="E206" s="110" t="str">
        <f>IF(SP_SUL!T208="","*",SP_SUL!T208)</f>
        <v>-</v>
      </c>
      <c r="F206" s="110" t="str">
        <f>IF(SP_SUL!B208="","*",SP_SUL!B208)</f>
        <v>*</v>
      </c>
      <c r="G206" s="110" t="str">
        <f>IF(SP_SUL!D208="","*",SP_SUL!D208)</f>
        <v>*</v>
      </c>
      <c r="H206" s="110" t="str">
        <f>IF(SP_SUL!F208="","*",SP_SUL!F208)</f>
        <v>*</v>
      </c>
      <c r="I206" s="110" t="str">
        <f>IF(SP_SUL!H208="","*",SP_SUL!H208)</f>
        <v>*</v>
      </c>
      <c r="J206" s="110" t="str">
        <f>IF(SP_SUL!I208="","*",SP_SUL!I208)</f>
        <v>*</v>
      </c>
      <c r="K206" s="110" t="str">
        <f>IF(SP_SUL!M208="","*",SP_SUL!M208)</f>
        <v>-</v>
      </c>
      <c r="L206" s="339" t="str">
        <f>IF(SP_SUL!N208="","*",SP_SUL!N208)</f>
        <v>-</v>
      </c>
      <c r="M206" s="111" t="str">
        <f>IF(SP_SUL!J208="","*",SP_SUL!J208)</f>
        <v>*</v>
      </c>
      <c r="N206" s="270" t="str">
        <f>IF(SP_SUL!K208="","*",SP_SUL!K208)</f>
        <v>*</v>
      </c>
      <c r="O206" s="270" t="str">
        <f>IF(SP_SUL!L208="","*",SP_SUL!L208)</f>
        <v>-</v>
      </c>
      <c r="P206" s="111"/>
      <c r="Q206" s="128" t="str">
        <f>IF(SP_SUL!O208="","*",SP_SUL!O208)</f>
        <v>*</v>
      </c>
      <c r="R206" s="128" t="str">
        <f>IF(SP_SUL!P208="","*",SP_SUL!P208)</f>
        <v>*</v>
      </c>
      <c r="S206" s="110" t="str">
        <f>IF(SP_SUL!Q208="","*",CONCATENATE(SP_SUL!Q208," ",SP_SUL!R208))</f>
        <v>*</v>
      </c>
      <c r="T206" s="110" t="str">
        <f>IF(SP_SUL!V208="","*",SP_SUL!V208)</f>
        <v>*</v>
      </c>
      <c r="U206" s="110" t="str">
        <f>IF(SP_SUL!W208="","*",SP_SUL!W208)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*</v>
      </c>
      <c r="B207" s="109" t="str">
        <f>IF(SP_SUL!X209="","*",SP_SUL!X209)</f>
        <v>*</v>
      </c>
      <c r="C207" s="109" t="str">
        <f>IF(SP_SUL!Z209="","*",SP_SUL!Z209)</f>
        <v>*</v>
      </c>
      <c r="D207" s="110" t="str">
        <f>IF(SP_SUL!S209="","*",SP_SUL!S209)</f>
        <v>-</v>
      </c>
      <c r="E207" s="110" t="str">
        <f>IF(SP_SUL!T209="","*",SP_SUL!T209)</f>
        <v>-</v>
      </c>
      <c r="F207" s="110" t="str">
        <f>IF(SP_SUL!B209="","*",SP_SUL!B209)</f>
        <v>*</v>
      </c>
      <c r="G207" s="110" t="str">
        <f>IF(SP_SUL!D209="","*",SP_SUL!D209)</f>
        <v>*</v>
      </c>
      <c r="H207" s="110" t="str">
        <f>IF(SP_SUL!F209="","*",SP_SUL!F209)</f>
        <v>*</v>
      </c>
      <c r="I207" s="110" t="str">
        <f>IF(SP_SUL!H209="","*",SP_SUL!H209)</f>
        <v>*</v>
      </c>
      <c r="J207" s="110" t="str">
        <f>IF(SP_SUL!I209="","*",SP_SUL!I209)</f>
        <v>*</v>
      </c>
      <c r="K207" s="110" t="str">
        <f>IF(SP_SUL!M209="","*",SP_SUL!M209)</f>
        <v>-</v>
      </c>
      <c r="L207" s="339" t="str">
        <f>IF(SP_SUL!N209="","*",SP_SUL!N209)</f>
        <v>-</v>
      </c>
      <c r="M207" s="111" t="str">
        <f>IF(SP_SUL!J209="","*",SP_SUL!J209)</f>
        <v>*</v>
      </c>
      <c r="N207" s="270" t="str">
        <f>IF(SP_SUL!K209="","*",SP_SUL!K209)</f>
        <v>*</v>
      </c>
      <c r="O207" s="270" t="str">
        <f>IF(SP_SUL!L209="","*",SP_SUL!L209)</f>
        <v>-</v>
      </c>
      <c r="P207" s="111"/>
      <c r="Q207" s="128" t="str">
        <f>IF(SP_SUL!O209="","*",SP_SUL!O209)</f>
        <v>*</v>
      </c>
      <c r="R207" s="128" t="str">
        <f>IF(SP_SUL!P209="","*",SP_SUL!P209)</f>
        <v>*</v>
      </c>
      <c r="S207" s="110" t="str">
        <f>IF(SP_SUL!Q209="","*",CONCATENATE(SP_SUL!Q209," ",SP_SUL!R209))</f>
        <v>*</v>
      </c>
      <c r="T207" s="110" t="str">
        <f>IF(SP_SUL!V209="","*",SP_SUL!V209)</f>
        <v>*</v>
      </c>
      <c r="U207" s="110" t="str">
        <f>IF(SP_SUL!W209="","*",SP_SUL!W209)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*</v>
      </c>
      <c r="B208" s="109" t="str">
        <f>IF(SP_SUL!X210="","*",SP_SUL!X210)</f>
        <v>*</v>
      </c>
      <c r="C208" s="109" t="str">
        <f>IF(SP_SUL!Z210="","*",SP_SUL!Z210)</f>
        <v>*</v>
      </c>
      <c r="D208" s="110" t="str">
        <f>IF(SP_SUL!S210="","*",SP_SUL!S210)</f>
        <v>-</v>
      </c>
      <c r="E208" s="110" t="str">
        <f>IF(SP_SUL!T210="","*",SP_SUL!T210)</f>
        <v>-</v>
      </c>
      <c r="F208" s="110" t="str">
        <f>IF(SP_SUL!B210="","*",SP_SUL!B210)</f>
        <v>*</v>
      </c>
      <c r="G208" s="110" t="str">
        <f>IF(SP_SUL!D210="","*",SP_SUL!D210)</f>
        <v>*</v>
      </c>
      <c r="H208" s="110" t="str">
        <f>IF(SP_SUL!F210="","*",SP_SUL!F210)</f>
        <v>*</v>
      </c>
      <c r="I208" s="110" t="str">
        <f>IF(SP_SUL!H210="","*",SP_SUL!H210)</f>
        <v>*</v>
      </c>
      <c r="J208" s="110" t="str">
        <f>IF(SP_SUL!I210="","*",SP_SUL!I210)</f>
        <v>*</v>
      </c>
      <c r="K208" s="110" t="str">
        <f>IF(SP_SUL!M210="","*",SP_SUL!M210)</f>
        <v>-</v>
      </c>
      <c r="L208" s="339" t="str">
        <f>IF(SP_SUL!N210="","*",SP_SUL!N210)</f>
        <v>-</v>
      </c>
      <c r="M208" s="111" t="str">
        <f>IF(SP_SUL!J210="","*",SP_SUL!J210)</f>
        <v>*</v>
      </c>
      <c r="N208" s="270" t="str">
        <f>IF(SP_SUL!K210="","*",SP_SUL!K210)</f>
        <v>*</v>
      </c>
      <c r="O208" s="270" t="str">
        <f>IF(SP_SUL!L210="","*",SP_SUL!L210)</f>
        <v>-</v>
      </c>
      <c r="P208" s="111"/>
      <c r="Q208" s="128" t="str">
        <f>IF(SP_SUL!O210="","*",SP_SUL!O210)</f>
        <v>*</v>
      </c>
      <c r="R208" s="128" t="str">
        <f>IF(SP_SUL!P210="","*",SP_SUL!P210)</f>
        <v>*</v>
      </c>
      <c r="S208" s="110" t="str">
        <f>IF(SP_SUL!Q210="","*",CONCATENATE(SP_SUL!Q210," ",SP_SUL!R210))</f>
        <v>*</v>
      </c>
      <c r="T208" s="110" t="str">
        <f>IF(SP_SUL!V210="","*",SP_SUL!V210)</f>
        <v>*</v>
      </c>
      <c r="U208" s="110" t="str">
        <f>IF(SP_SUL!W210="","*",SP_SUL!W210)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*</v>
      </c>
      <c r="B209" s="109" t="str">
        <f>IF(SP_SUL!X211="","*",SP_SUL!X211)</f>
        <v>*</v>
      </c>
      <c r="C209" s="109" t="str">
        <f>IF(SP_SUL!Z211="","*",SP_SUL!Z211)</f>
        <v>*</v>
      </c>
      <c r="D209" s="110" t="str">
        <f>IF(SP_SUL!S211="","*",SP_SUL!S211)</f>
        <v>-</v>
      </c>
      <c r="E209" s="110" t="str">
        <f>IF(SP_SUL!T211="","*",SP_SUL!T211)</f>
        <v>-</v>
      </c>
      <c r="F209" s="110" t="str">
        <f>IF(SP_SUL!B211="","*",SP_SUL!B211)</f>
        <v>*</v>
      </c>
      <c r="G209" s="110" t="str">
        <f>IF(SP_SUL!D211="","*",SP_SUL!D211)</f>
        <v>*</v>
      </c>
      <c r="H209" s="110" t="str">
        <f>IF(SP_SUL!F211="","*",SP_SUL!F211)</f>
        <v>*</v>
      </c>
      <c r="I209" s="110" t="str">
        <f>IF(SP_SUL!H211="","*",SP_SUL!H211)</f>
        <v>*</v>
      </c>
      <c r="J209" s="110" t="str">
        <f>IF(SP_SUL!I211="","*",SP_SUL!I211)</f>
        <v>*</v>
      </c>
      <c r="K209" s="110" t="str">
        <f>IF(SP_SUL!M211="","*",SP_SUL!M211)</f>
        <v>-</v>
      </c>
      <c r="L209" s="339" t="str">
        <f>IF(SP_SUL!N211="","*",SP_SUL!N211)</f>
        <v>-</v>
      </c>
      <c r="M209" s="111" t="str">
        <f>IF(SP_SUL!J211="","*",SP_SUL!J211)</f>
        <v>*</v>
      </c>
      <c r="N209" s="270" t="str">
        <f>IF(SP_SUL!K211="","*",SP_SUL!K211)</f>
        <v>*</v>
      </c>
      <c r="O209" s="270" t="str">
        <f>IF(SP_SUL!L211="","*",SP_SUL!L211)</f>
        <v>-</v>
      </c>
      <c r="P209" s="111"/>
      <c r="Q209" s="128" t="str">
        <f>IF(SP_SUL!O211="","*",SP_SUL!O211)</f>
        <v>*</v>
      </c>
      <c r="R209" s="128" t="str">
        <f>IF(SP_SUL!P211="","*",SP_SUL!P211)</f>
        <v>*</v>
      </c>
      <c r="S209" s="110" t="str">
        <f>IF(SP_SUL!Q211="","*",CONCATENATE(SP_SUL!Q211," ",SP_SUL!R211))</f>
        <v>*</v>
      </c>
      <c r="T209" s="110" t="str">
        <f>IF(SP_SUL!V211="","*",SP_SUL!V211)</f>
        <v>*</v>
      </c>
      <c r="U209" s="110" t="str">
        <f>IF(SP_SUL!W211="","*",SP_SUL!W211)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*</v>
      </c>
      <c r="B210" s="109" t="str">
        <f>IF(SP_SUL!X212="","*",SP_SUL!X212)</f>
        <v>*</v>
      </c>
      <c r="C210" s="109" t="str">
        <f>IF(SP_SUL!Z212="","*",SP_SUL!Z212)</f>
        <v>*</v>
      </c>
      <c r="D210" s="110" t="str">
        <f>IF(SP_SUL!S212="","*",SP_SUL!S212)</f>
        <v>-</v>
      </c>
      <c r="E210" s="110" t="str">
        <f>IF(SP_SUL!T212="","*",SP_SUL!T212)</f>
        <v>-</v>
      </c>
      <c r="F210" s="110" t="str">
        <f>IF(SP_SUL!B212="","*",SP_SUL!B212)</f>
        <v>*</v>
      </c>
      <c r="G210" s="110" t="str">
        <f>IF(SP_SUL!D212="","*",SP_SUL!D212)</f>
        <v>*</v>
      </c>
      <c r="H210" s="110" t="str">
        <f>IF(SP_SUL!F212="","*",SP_SUL!F212)</f>
        <v>*</v>
      </c>
      <c r="I210" s="110" t="str">
        <f>IF(SP_SUL!H212="","*",SP_SUL!H212)</f>
        <v>*</v>
      </c>
      <c r="J210" s="110" t="str">
        <f>IF(SP_SUL!I212="","*",SP_SUL!I212)</f>
        <v>*</v>
      </c>
      <c r="K210" s="110" t="str">
        <f>IF(SP_SUL!M212="","*",SP_SUL!M212)</f>
        <v>-</v>
      </c>
      <c r="L210" s="339" t="str">
        <f>IF(SP_SUL!N212="","*",SP_SUL!N212)</f>
        <v>-</v>
      </c>
      <c r="M210" s="111" t="str">
        <f>IF(SP_SUL!J212="","*",SP_SUL!J212)</f>
        <v>*</v>
      </c>
      <c r="N210" s="270" t="str">
        <f>IF(SP_SUL!K212="","*",SP_SUL!K212)</f>
        <v>*</v>
      </c>
      <c r="O210" s="270" t="str">
        <f>IF(SP_SUL!L212="","*",SP_SUL!L212)</f>
        <v>-</v>
      </c>
      <c r="P210" s="111"/>
      <c r="Q210" s="128" t="str">
        <f>IF(SP_SUL!O212="","*",SP_SUL!O212)</f>
        <v>*</v>
      </c>
      <c r="R210" s="128" t="str">
        <f>IF(SP_SUL!P212="","*",SP_SUL!P212)</f>
        <v>*</v>
      </c>
      <c r="S210" s="110" t="str">
        <f>IF(SP_SUL!Q212="","*",CONCATENATE(SP_SUL!Q212," ",SP_SUL!R212))</f>
        <v>*</v>
      </c>
      <c r="T210" s="110" t="str">
        <f>IF(SP_SUL!V212="","*",SP_SUL!V212)</f>
        <v>*</v>
      </c>
      <c r="U210" s="110" t="str">
        <f>IF(SP_SUL!W212="","*",SP_SUL!W212)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*</v>
      </c>
      <c r="B211" s="109" t="str">
        <f>IF(SP_SUL!X213="","*",SP_SUL!X213)</f>
        <v>*</v>
      </c>
      <c r="C211" s="109" t="str">
        <f>IF(SP_SUL!Z213="","*",SP_SUL!Z213)</f>
        <v>*</v>
      </c>
      <c r="D211" s="110" t="str">
        <f>IF(SP_SUL!S213="","*",SP_SUL!S213)</f>
        <v>-</v>
      </c>
      <c r="E211" s="110" t="str">
        <f>IF(SP_SUL!T213="","*",SP_SUL!T213)</f>
        <v>-</v>
      </c>
      <c r="F211" s="110" t="str">
        <f>IF(SP_SUL!B213="","*",SP_SUL!B213)</f>
        <v>*</v>
      </c>
      <c r="G211" s="110" t="str">
        <f>IF(SP_SUL!D213="","*",SP_SUL!D213)</f>
        <v>*</v>
      </c>
      <c r="H211" s="110" t="str">
        <f>IF(SP_SUL!F213="","*",SP_SUL!F213)</f>
        <v>*</v>
      </c>
      <c r="I211" s="110" t="str">
        <f>IF(SP_SUL!H213="","*",SP_SUL!H213)</f>
        <v>*</v>
      </c>
      <c r="J211" s="110" t="str">
        <f>IF(SP_SUL!I213="","*",SP_SUL!I213)</f>
        <v>*</v>
      </c>
      <c r="K211" s="110" t="str">
        <f>IF(SP_SUL!M213="","*",SP_SUL!M213)</f>
        <v>-</v>
      </c>
      <c r="L211" s="339" t="str">
        <f>IF(SP_SUL!N213="","*",SP_SUL!N213)</f>
        <v>-</v>
      </c>
      <c r="M211" s="111" t="str">
        <f>IF(SP_SUL!J213="","*",SP_SUL!J213)</f>
        <v>*</v>
      </c>
      <c r="N211" s="270" t="str">
        <f>IF(SP_SUL!K213="","*",SP_SUL!K213)</f>
        <v>*</v>
      </c>
      <c r="O211" s="270" t="str">
        <f>IF(SP_SUL!L213="","*",SP_SUL!L213)</f>
        <v>-</v>
      </c>
      <c r="P211" s="111"/>
      <c r="Q211" s="128" t="str">
        <f>IF(SP_SUL!O213="","*",SP_SUL!O213)</f>
        <v>*</v>
      </c>
      <c r="R211" s="128" t="str">
        <f>IF(SP_SUL!P213="","*",SP_SUL!P213)</f>
        <v>*</v>
      </c>
      <c r="S211" s="110" t="str">
        <f>IF(SP_SUL!Q213="","*",CONCATENATE(SP_SUL!Q213," ",SP_SUL!R213))</f>
        <v>*</v>
      </c>
      <c r="T211" s="110" t="str">
        <f>IF(SP_SUL!V213="","*",SP_SUL!V213)</f>
        <v>*</v>
      </c>
      <c r="U211" s="110" t="str">
        <f>IF(SP_SUL!W213="","*",SP_SUL!W213)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*</v>
      </c>
      <c r="B212" s="109" t="str">
        <f>IF(SP_SUL!X214="","*",SP_SUL!X214)</f>
        <v>*</v>
      </c>
      <c r="C212" s="109" t="str">
        <f>IF(SP_SUL!Z214="","*",SP_SUL!Z214)</f>
        <v>*</v>
      </c>
      <c r="D212" s="110" t="str">
        <f>IF(SP_SUL!S214="","*",SP_SUL!S214)</f>
        <v>-</v>
      </c>
      <c r="E212" s="110" t="str">
        <f>IF(SP_SUL!T214="","*",SP_SUL!T214)</f>
        <v>-</v>
      </c>
      <c r="F212" s="110" t="str">
        <f>IF(SP_SUL!B214="","*",SP_SUL!B214)</f>
        <v>*</v>
      </c>
      <c r="G212" s="110" t="str">
        <f>IF(SP_SUL!D214="","*",SP_SUL!D214)</f>
        <v>*</v>
      </c>
      <c r="H212" s="110" t="str">
        <f>IF(SP_SUL!F214="","*",SP_SUL!F214)</f>
        <v>*</v>
      </c>
      <c r="I212" s="110" t="str">
        <f>IF(SP_SUL!H214="","*",SP_SUL!H214)</f>
        <v>*</v>
      </c>
      <c r="J212" s="110" t="str">
        <f>IF(SP_SUL!I214="","*",SP_SUL!I214)</f>
        <v>*</v>
      </c>
      <c r="K212" s="110" t="str">
        <f>IF(SP_SUL!M214="","*",SP_SUL!M214)</f>
        <v>-</v>
      </c>
      <c r="L212" s="339" t="str">
        <f>IF(SP_SUL!N214="","*",SP_SUL!N214)</f>
        <v>-</v>
      </c>
      <c r="M212" s="111" t="str">
        <f>IF(SP_SUL!J214="","*",SP_SUL!J214)</f>
        <v>*</v>
      </c>
      <c r="N212" s="270" t="str">
        <f>IF(SP_SUL!K214="","*",SP_SUL!K214)</f>
        <v>*</v>
      </c>
      <c r="O212" s="270" t="str">
        <f>IF(SP_SUL!L214="","*",SP_SUL!L214)</f>
        <v>-</v>
      </c>
      <c r="P212" s="111"/>
      <c r="Q212" s="128" t="str">
        <f>IF(SP_SUL!O214="","*",SP_SUL!O214)</f>
        <v>*</v>
      </c>
      <c r="R212" s="128" t="str">
        <f>IF(SP_SUL!P214="","*",SP_SUL!P214)</f>
        <v>*</v>
      </c>
      <c r="S212" s="110" t="str">
        <f>IF(SP_SUL!Q214="","*",CONCATENATE(SP_SUL!Q214," ",SP_SUL!R214))</f>
        <v>*</v>
      </c>
      <c r="T212" s="110" t="str">
        <f>IF(SP_SUL!V214="","*",SP_SUL!V214)</f>
        <v>*</v>
      </c>
      <c r="U212" s="110" t="str">
        <f>IF(SP_SUL!W214="","*",SP_SUL!W214)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*</v>
      </c>
      <c r="B213" s="109" t="str">
        <f>IF(SP_SUL!X215="","*",SP_SUL!X215)</f>
        <v>*</v>
      </c>
      <c r="C213" s="109" t="str">
        <f>IF(SP_SUL!Z215="","*",SP_SUL!Z215)</f>
        <v>*</v>
      </c>
      <c r="D213" s="110" t="str">
        <f>IF(SP_SUL!S215="","*",SP_SUL!S215)</f>
        <v>-</v>
      </c>
      <c r="E213" s="110" t="str">
        <f>IF(SP_SUL!T215="","*",SP_SUL!T215)</f>
        <v>-</v>
      </c>
      <c r="F213" s="110" t="str">
        <f>IF(SP_SUL!B215="","*",SP_SUL!B215)</f>
        <v>*</v>
      </c>
      <c r="G213" s="110" t="str">
        <f>IF(SP_SUL!D215="","*",SP_SUL!D215)</f>
        <v>*</v>
      </c>
      <c r="H213" s="110" t="str">
        <f>IF(SP_SUL!F215="","*",SP_SUL!F215)</f>
        <v>*</v>
      </c>
      <c r="I213" s="110" t="str">
        <f>IF(SP_SUL!H215="","*",SP_SUL!H215)</f>
        <v>*</v>
      </c>
      <c r="J213" s="110" t="str">
        <f>IF(SP_SUL!I215="","*",SP_SUL!I215)</f>
        <v>*</v>
      </c>
      <c r="K213" s="110" t="str">
        <f>IF(SP_SUL!M215="","*",SP_SUL!M215)</f>
        <v>-</v>
      </c>
      <c r="L213" s="339" t="str">
        <f>IF(SP_SUL!N215="","*",SP_SUL!N215)</f>
        <v>-</v>
      </c>
      <c r="M213" s="111" t="str">
        <f>IF(SP_SUL!J215="","*",SP_SUL!J215)</f>
        <v>*</v>
      </c>
      <c r="N213" s="270" t="str">
        <f>IF(SP_SUL!K215="","*",SP_SUL!K215)</f>
        <v>*</v>
      </c>
      <c r="O213" s="270" t="str">
        <f>IF(SP_SUL!L215="","*",SP_SUL!L215)</f>
        <v>-</v>
      </c>
      <c r="P213" s="111"/>
      <c r="Q213" s="128" t="str">
        <f>IF(SP_SUL!O215="","*",SP_SUL!O215)</f>
        <v>*</v>
      </c>
      <c r="R213" s="128" t="str">
        <f>IF(SP_SUL!P215="","*",SP_SUL!P215)</f>
        <v>*</v>
      </c>
      <c r="S213" s="110" t="str">
        <f>IF(SP_SUL!Q215="","*",CONCATENATE(SP_SUL!Q215," ",SP_SUL!R215))</f>
        <v>*</v>
      </c>
      <c r="T213" s="110" t="str">
        <f>IF(SP_SUL!V215="","*",SP_SUL!V215)</f>
        <v>*</v>
      </c>
      <c r="U213" s="110" t="str">
        <f>IF(SP_SUL!W215="","*",SP_SUL!W215)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339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339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339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339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339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339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339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339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339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339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339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339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339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339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339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339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339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339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339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339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339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339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339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339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339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339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339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339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1269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80" t="s">
        <v>1270</v>
      </c>
      <c r="D5" s="381"/>
      <c r="E5" s="381"/>
      <c r="F5" s="381"/>
      <c r="G5" s="381"/>
      <c r="H5" s="381"/>
      <c r="I5" s="381"/>
      <c r="J5" s="382"/>
      <c r="K5" s="383" t="s">
        <v>1271</v>
      </c>
      <c r="L5" s="384"/>
      <c r="M5" s="384"/>
      <c r="N5" s="384"/>
      <c r="O5" s="385" t="s">
        <v>1272</v>
      </c>
      <c r="P5" s="386"/>
      <c r="Q5" s="387"/>
    </row>
    <row r="6" spans="1:17" s="94" customFormat="1" ht="15.75" customHeight="1">
      <c r="A6" s="88" t="s">
        <v>1267</v>
      </c>
      <c r="B6" s="95" t="s">
        <v>1266</v>
      </c>
      <c r="C6" s="96" t="s">
        <v>869</v>
      </c>
      <c r="D6" s="97" t="s">
        <v>870</v>
      </c>
      <c r="E6" s="96" t="s">
        <v>1273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1274</v>
      </c>
      <c r="M6" s="139" t="s">
        <v>335</v>
      </c>
      <c r="N6" s="140" t="s">
        <v>864</v>
      </c>
      <c r="O6" s="246" t="s">
        <v>907</v>
      </c>
      <c r="P6" s="157"/>
      <c r="Q6" s="193" t="s">
        <v>1275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>*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>*</v>
      </c>
    </row>
    <row r="159" spans="1:17" ht="27.75" hidden="1" customHeight="1">
      <c r="A159" s="98">
        <f>IF(SP_SUL!B157="","*",SP_SUL!B157)</f>
        <v>45999</v>
      </c>
      <c r="B159" s="99" t="str">
        <f>IF(SP_SUL!X157="","*",SP_SUL!X157)</f>
        <v>Oportunidade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E48</v>
      </c>
      <c r="F159" s="100" t="str">
        <f>IF(SP_SUL!H157="","*",SP_SUL!H157)</f>
        <v>ZPT</v>
      </c>
      <c r="G159" s="100" t="str">
        <f>IF(SP_SUL!M157="","*",SP_SUL!M157)</f>
        <v>ZPT-ZPG</v>
      </c>
      <c r="H159" s="154">
        <f>IF(SP_SUL!K157="","*",SP_SUL!K157)</f>
        <v>106</v>
      </c>
      <c r="I159" s="132">
        <f>IF(SP_SUL!O157="","*",SP_SUL!O157)</f>
        <v>4.1666666666666664E-2</v>
      </c>
      <c r="J159" s="132">
        <f>IF(SP_SUL!P157="","*",SP_SUL!P157)</f>
        <v>4.1666666666666664E-2</v>
      </c>
      <c r="K159" s="141" t="str">
        <f>IF(SP_SUL!AK157="","*",SP_SUL!AK157)</f>
        <v>ZPT</v>
      </c>
      <c r="L159" s="141" t="str">
        <f>IF(SP_SUL!AM157="","*",SP_SUL!AM157)</f>
        <v>ZPT-ZPG</v>
      </c>
      <c r="M159" s="141">
        <f>IF(SP_SUL!AP157="","*",SP_SUL!AP157)</f>
        <v>106</v>
      </c>
      <c r="N159" s="141" t="str">
        <f>IF(SP_SUL!AM157="","*",SP_SUL!AM157)</f>
        <v>ZPT-ZPG</v>
      </c>
      <c r="O159" s="174">
        <f>SP_SUL!BH157</f>
        <v>0</v>
      </c>
      <c r="P159" s="91"/>
      <c r="Q159" s="145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4" t="str">
        <f>IF(SP_SUL!K158="","*",SP_SUL!K158)</f>
        <v>*</v>
      </c>
      <c r="I160" s="132" t="str">
        <f>IF(SP_SUL!O158="","*",SP_SUL!O158)</f>
        <v>*</v>
      </c>
      <c r="J160" s="132" t="str">
        <f>IF(SP_SUL!P158="","*",SP_SUL!P158)</f>
        <v>*</v>
      </c>
      <c r="K160" s="141" t="str">
        <f>IF(SP_SUL!AK158="","*",SP_SUL!AK158)</f>
        <v>-</v>
      </c>
      <c r="L160" s="141" t="str">
        <f>IF(SP_SUL!AM158="","*",SP_SUL!AM158)</f>
        <v>-</v>
      </c>
      <c r="M160" s="141" t="str">
        <f>IF(SP_SUL!AP158="","*",SP_SUL!AP158)</f>
        <v>-</v>
      </c>
      <c r="N160" s="141" t="str">
        <f>IF(SP_SUL!AM158="","*",SP_SUL!AM158)</f>
        <v>-</v>
      </c>
      <c r="O160" s="174">
        <f>SP_SUL!BH158</f>
        <v>0</v>
      </c>
      <c r="P160" s="91"/>
      <c r="Q160" s="145" t="str">
        <f>IF($A$2=1,IF(SP_SUL!BJ158="","*",SP_SUL!BJ158),IF(SP_SUL!BK158="","*",SP_SUL!BK158))</f>
        <v>*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*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6.25E-2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0</v>
      </c>
      <c r="P162" s="91"/>
      <c r="Q162" s="145" t="str">
        <f>IF($A$2=1,IF(SP_SUL!BJ160="","*",SP_SUL!BJ160),IF(SP_SUL!BK160="","*",SP_SUL!BK160))</f>
        <v>*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*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*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*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*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0</v>
      </c>
      <c r="P169" s="91"/>
      <c r="Q169" s="145" t="str">
        <f>IF($A$2=1,IF(SP_SUL!BJ167="","*",SP_SUL!BJ167),IF(SP_SUL!BK167="","*",SP_SUL!BK167))</f>
        <v>*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79.900000000000006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*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0</v>
      </c>
      <c r="P171" s="91"/>
      <c r="Q171" s="145" t="str">
        <f>IF($A$2=1,IF(SP_SUL!BJ169="","*",SP_SUL!BJ169),IF(SP_SUL!BK169="","*",SP_SUL!BK169))</f>
        <v>*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0</v>
      </c>
      <c r="P172" s="91"/>
      <c r="Q172" s="145" t="str">
        <f>IF($A$2=1,IF(SP_SUL!BJ170="","*",SP_SUL!BJ170),IF(SP_SUL!BK170="","*",SP_SUL!BK170))</f>
        <v>*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0</v>
      </c>
      <c r="P173" s="91"/>
      <c r="Q173" s="145" t="str">
        <f>IF($A$2=1,IF(SP_SUL!BJ171="","*",SP_SUL!BJ171),IF(SP_SUL!BK171="","*",SP_SUL!BK171))</f>
        <v>*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0</v>
      </c>
      <c r="P174" s="91"/>
      <c r="Q174" s="145" t="str">
        <f>IF($A$2=1,IF(SP_SUL!BJ172="","*",SP_SUL!BJ172),IF(SP_SUL!BK172="","*",SP_SUL!BK172))</f>
        <v>*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0</v>
      </c>
      <c r="P175" s="91"/>
      <c r="Q175" s="145" t="str">
        <f>IF($A$2=1,IF(SP_SUL!BJ173="","*",SP_SUL!BJ173),IF(SP_SUL!BK173="","*",SP_SUL!BK173))</f>
        <v>*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0</v>
      </c>
      <c r="P176" s="91"/>
      <c r="Q176" s="145" t="str">
        <f>IF($A$2=1,IF(SP_SUL!BJ174="","*",SP_SUL!BJ174),IF(SP_SUL!BK174="","*",SP_SUL!BK174))</f>
        <v>*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0</v>
      </c>
      <c r="P177" s="91"/>
      <c r="Q177" s="145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0</v>
      </c>
      <c r="P180" s="91"/>
      <c r="Q180" s="145" t="str">
        <f>IF($A$2=1,IF(SP_SUL!BJ178="","*",SP_SUL!BJ178),IF(SP_SUL!BK178="","*",SP_SUL!BK178))</f>
        <v>*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*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ZGP-ZWU</v>
      </c>
      <c r="M182" s="141">
        <f>IF(SP_SUL!AP180="","*",SP_SUL!AP180)</f>
        <v>101.6</v>
      </c>
      <c r="N182" s="141" t="str">
        <f>IF(SP_SUL!AM180="","*",SP_SUL!AM180)</f>
        <v>ZGP-ZWU</v>
      </c>
      <c r="O182" s="174">
        <f>SP_SUL!BH180</f>
        <v>0</v>
      </c>
      <c r="P182" s="91"/>
      <c r="Q182" s="145" t="str">
        <f>IF($A$2=1,IF(SP_SUL!BJ180="","*",SP_SUL!BJ180),IF(SP_SUL!BK180="","*",SP_SUL!BK180))</f>
        <v>*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*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*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*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0</v>
      </c>
      <c r="P186" s="91"/>
      <c r="Q186" s="145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4" t="str">
        <f>IF(SP_SUL!K187="","*",SP_SUL!K187)</f>
        <v>*</v>
      </c>
      <c r="I189" s="132" t="str">
        <f>IF(SP_SUL!O187="","*",SP_SUL!O187)</f>
        <v>*</v>
      </c>
      <c r="J189" s="132" t="str">
        <f>IF(SP_SUL!P187="","*",SP_SUL!P187)</f>
        <v>*</v>
      </c>
      <c r="K189" s="141" t="str">
        <f>IF(SP_SUL!AK187="","*",SP_SUL!AK187)</f>
        <v>-</v>
      </c>
      <c r="L189" s="141" t="str">
        <f>IF(SP_SUL!AM187="","*",SP_SUL!AM187)</f>
        <v>-</v>
      </c>
      <c r="M189" s="141" t="str">
        <f>IF(SP_SUL!AP187="","*",SP_SUL!AP187)</f>
        <v>-</v>
      </c>
      <c r="N189" s="141" t="str">
        <f>IF(SP_SUL!AM187="","*",SP_SUL!AM187)</f>
        <v>-</v>
      </c>
      <c r="O189" s="174">
        <f>SP_SUL!BH187</f>
        <v>0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4" t="str">
        <f>IF(SP_SUL!K188="","*",SP_SUL!K188)</f>
        <v>*</v>
      </c>
      <c r="I190" s="132" t="str">
        <f>IF(SP_SUL!O188="","*",SP_SUL!O188)</f>
        <v>*</v>
      </c>
      <c r="J190" s="132" t="str">
        <f>IF(SP_SUL!P188="","*",SP_SUL!P188)</f>
        <v>*</v>
      </c>
      <c r="K190" s="141" t="str">
        <f>IF(SP_SUL!AK188="","*",SP_SUL!AK188)</f>
        <v>-</v>
      </c>
      <c r="L190" s="141" t="str">
        <f>IF(SP_SUL!AM188="","*",SP_SUL!AM188)</f>
        <v>-</v>
      </c>
      <c r="M190" s="141" t="str">
        <f>IF(SP_SUL!AP188="","*",SP_SUL!AP188)</f>
        <v>-</v>
      </c>
      <c r="N190" s="141" t="str">
        <f>IF(SP_SUL!AM188="","*",SP_SUL!AM188)</f>
        <v>-</v>
      </c>
      <c r="O190" s="174">
        <f>SP_SUL!BH188</f>
        <v>0</v>
      </c>
      <c r="P190" s="91"/>
      <c r="Q190" s="145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4" t="str">
        <f>IF(SP_SUL!K189="","*",SP_SUL!K189)</f>
        <v>*</v>
      </c>
      <c r="I191" s="132" t="str">
        <f>IF(SP_SUL!O189="","*",SP_SUL!O189)</f>
        <v>*</v>
      </c>
      <c r="J191" s="132" t="str">
        <f>IF(SP_SUL!P189="","*",SP_SUL!P189)</f>
        <v>*</v>
      </c>
      <c r="K191" s="141" t="str">
        <f>IF(SP_SUL!AK189="","*",SP_SUL!AK189)</f>
        <v>-</v>
      </c>
      <c r="L191" s="141" t="str">
        <f>IF(SP_SUL!AM189="","*",SP_SUL!AM189)</f>
        <v>-</v>
      </c>
      <c r="M191" s="141" t="str">
        <f>IF(SP_SUL!AP189="","*",SP_SUL!AP189)</f>
        <v>-</v>
      </c>
      <c r="N191" s="141" t="str">
        <f>IF(SP_SUL!AM189="","*",SP_SUL!AM189)</f>
        <v>-</v>
      </c>
      <c r="O191" s="174">
        <f>SP_SUL!BH189</f>
        <v>0</v>
      </c>
      <c r="P191" s="91"/>
      <c r="Q191" s="145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4" t="str">
        <f>IF(SP_SUL!K190="","*",SP_SUL!K190)</f>
        <v>*</v>
      </c>
      <c r="I192" s="132" t="str">
        <f>IF(SP_SUL!O190="","*",SP_SUL!O190)</f>
        <v>*</v>
      </c>
      <c r="J192" s="132" t="str">
        <f>IF(SP_SUL!P190="","*",SP_SUL!P190)</f>
        <v>*</v>
      </c>
      <c r="K192" s="141" t="str">
        <f>IF(SP_SUL!AK190="","*",SP_SUL!AK190)</f>
        <v>-</v>
      </c>
      <c r="L192" s="141" t="str">
        <f>IF(SP_SUL!AM190="","*",SP_SUL!AM190)</f>
        <v>-</v>
      </c>
      <c r="M192" s="141" t="str">
        <f>IF(SP_SUL!AP190="","*",SP_SUL!AP190)</f>
        <v>-</v>
      </c>
      <c r="N192" s="141" t="str">
        <f>IF(SP_SUL!AM190="","*",SP_SUL!AM190)</f>
        <v>-</v>
      </c>
      <c r="O192" s="174">
        <f>SP_SUL!BH190</f>
        <v>0</v>
      </c>
      <c r="P192" s="91"/>
      <c r="Q192" s="145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4" t="str">
        <f>IF(SP_SUL!K191="","*",SP_SUL!K191)</f>
        <v>*</v>
      </c>
      <c r="I193" s="132" t="str">
        <f>IF(SP_SUL!O191="","*",SP_SUL!O191)</f>
        <v>*</v>
      </c>
      <c r="J193" s="132" t="str">
        <f>IF(SP_SUL!P191="","*",SP_SUL!P191)</f>
        <v>*</v>
      </c>
      <c r="K193" s="141" t="str">
        <f>IF(SP_SUL!AK191="","*",SP_SUL!AK191)</f>
        <v>-</v>
      </c>
      <c r="L193" s="141" t="str">
        <f>IF(SP_SUL!AM191="","*",SP_SUL!AM191)</f>
        <v>-</v>
      </c>
      <c r="M193" s="141" t="str">
        <f>IF(SP_SUL!AP191="","*",SP_SUL!AP191)</f>
        <v>-</v>
      </c>
      <c r="N193" s="141" t="str">
        <f>IF(SP_SUL!AM191="","*",SP_SUL!AM191)</f>
        <v>-</v>
      </c>
      <c r="O193" s="174">
        <f>SP_SUL!BH191</f>
        <v>0</v>
      </c>
      <c r="P193" s="91"/>
      <c r="Q193" s="145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4" t="str">
        <f>IF(SP_SUL!K192="","*",SP_SUL!K192)</f>
        <v>*</v>
      </c>
      <c r="I194" s="132" t="str">
        <f>IF(SP_SUL!O192="","*",SP_SUL!O192)</f>
        <v>*</v>
      </c>
      <c r="J194" s="132" t="str">
        <f>IF(SP_SUL!P192="","*",SP_SUL!P192)</f>
        <v>*</v>
      </c>
      <c r="K194" s="141" t="str">
        <f>IF(SP_SUL!AK192="","*",SP_SUL!AK192)</f>
        <v>-</v>
      </c>
      <c r="L194" s="141" t="str">
        <f>IF(SP_SUL!AM192="","*",SP_SUL!AM192)</f>
        <v>-</v>
      </c>
      <c r="M194" s="141" t="str">
        <f>IF(SP_SUL!AP192="","*",SP_SUL!AP192)</f>
        <v>-</v>
      </c>
      <c r="N194" s="141" t="str">
        <f>IF(SP_SUL!AM192="","*",SP_SUL!AM192)</f>
        <v>-</v>
      </c>
      <c r="O194" s="174">
        <f>SP_SUL!BH192</f>
        <v>0</v>
      </c>
      <c r="P194" s="91"/>
      <c r="Q194" s="145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4" t="str">
        <f>IF(SP_SUL!K195="","*",SP_SUL!K195)</f>
        <v>*</v>
      </c>
      <c r="I197" s="132" t="str">
        <f>IF(SP_SUL!O195="","*",SP_SUL!O195)</f>
        <v>*</v>
      </c>
      <c r="J197" s="132" t="str">
        <f>IF(SP_SUL!P195="","*",SP_SUL!P195)</f>
        <v>*</v>
      </c>
      <c r="K197" s="141" t="str">
        <f>IF(SP_SUL!AK195="","*",SP_SUL!AK195)</f>
        <v>-</v>
      </c>
      <c r="L197" s="141" t="str">
        <f>IF(SP_SUL!AM195="","*",SP_SUL!AM195)</f>
        <v>-</v>
      </c>
      <c r="M197" s="141" t="str">
        <f>IF(SP_SUL!AP195="","*",SP_SUL!AP195)</f>
        <v>-</v>
      </c>
      <c r="N197" s="141" t="str">
        <f>IF(SP_SUL!AM195="","*",SP_SUL!AM195)</f>
        <v>-</v>
      </c>
      <c r="O197" s="174">
        <f>SP_SUL!BH195</f>
        <v>0</v>
      </c>
      <c r="P197" s="91"/>
      <c r="Q197" s="145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4" t="str">
        <f>IF(SP_SUL!K196="","*",SP_SUL!K196)</f>
        <v>*</v>
      </c>
      <c r="I198" s="132" t="str">
        <f>IF(SP_SUL!O196="","*",SP_SUL!O196)</f>
        <v>*</v>
      </c>
      <c r="J198" s="132" t="str">
        <f>IF(SP_SUL!P196="","*",SP_SUL!P196)</f>
        <v>*</v>
      </c>
      <c r="K198" s="141" t="str">
        <f>IF(SP_SUL!AK196="","*",SP_SUL!AK196)</f>
        <v>-</v>
      </c>
      <c r="L198" s="141" t="str">
        <f>IF(SP_SUL!AM196="","*",SP_SUL!AM196)</f>
        <v>-</v>
      </c>
      <c r="M198" s="141" t="str">
        <f>IF(SP_SUL!AP196="","*",SP_SUL!AP196)</f>
        <v>-</v>
      </c>
      <c r="N198" s="141" t="str">
        <f>IF(SP_SUL!AM196="","*",SP_SUL!AM196)</f>
        <v>-</v>
      </c>
      <c r="O198" s="174">
        <f>SP_SUL!BH196</f>
        <v>0</v>
      </c>
      <c r="P198" s="91"/>
      <c r="Q198" s="145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4" t="str">
        <f>IF(SP_SUL!K197="","*",SP_SUL!K197)</f>
        <v>*</v>
      </c>
      <c r="I199" s="132" t="str">
        <f>IF(SP_SUL!O197="","*",SP_SUL!O197)</f>
        <v>*</v>
      </c>
      <c r="J199" s="132" t="str">
        <f>IF(SP_SUL!P197="","*",SP_SUL!P197)</f>
        <v>*</v>
      </c>
      <c r="K199" s="141" t="str">
        <f>IF(SP_SUL!AK197="","*",SP_SUL!AK197)</f>
        <v>-</v>
      </c>
      <c r="L199" s="141" t="str">
        <f>IF(SP_SUL!AM197="","*",SP_SUL!AM197)</f>
        <v>-</v>
      </c>
      <c r="M199" s="141" t="str">
        <f>IF(SP_SUL!AP197="","*",SP_SUL!AP197)</f>
        <v>-</v>
      </c>
      <c r="N199" s="141" t="str">
        <f>IF(SP_SUL!AM197="","*",SP_SUL!AM197)</f>
        <v>-</v>
      </c>
      <c r="O199" s="174">
        <f>SP_SUL!BH197</f>
        <v>0</v>
      </c>
      <c r="P199" s="91"/>
      <c r="Q199" s="145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4" t="str">
        <f>IF(SP_SUL!K198="","*",SP_SUL!K198)</f>
        <v>*</v>
      </c>
      <c r="I200" s="132" t="str">
        <f>IF(SP_SUL!O198="","*",SP_SUL!O198)</f>
        <v>*</v>
      </c>
      <c r="J200" s="132" t="str">
        <f>IF(SP_SUL!P198="","*",SP_SUL!P198)</f>
        <v>*</v>
      </c>
      <c r="K200" s="141" t="str">
        <f>IF(SP_SUL!AK198="","*",SP_SUL!AK198)</f>
        <v>-</v>
      </c>
      <c r="L200" s="141" t="str">
        <f>IF(SP_SUL!AM198="","*",SP_SUL!AM198)</f>
        <v>-</v>
      </c>
      <c r="M200" s="141" t="str">
        <f>IF(SP_SUL!AP198="","*",SP_SUL!AP198)</f>
        <v>-</v>
      </c>
      <c r="N200" s="141" t="str">
        <f>IF(SP_SUL!AM198="","*",SP_SUL!AM198)</f>
        <v>-</v>
      </c>
      <c r="O200" s="174">
        <f>SP_SUL!BH198</f>
        <v>0</v>
      </c>
      <c r="P200" s="91"/>
      <c r="Q200" s="145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4" t="str">
        <f>IF(SP_SUL!K199="","*",SP_SUL!K199)</f>
        <v>*</v>
      </c>
      <c r="I201" s="132" t="str">
        <f>IF(SP_SUL!O199="","*",SP_SUL!O199)</f>
        <v>*</v>
      </c>
      <c r="J201" s="132" t="str">
        <f>IF(SP_SUL!P199="","*",SP_SUL!P199)</f>
        <v>*</v>
      </c>
      <c r="K201" s="141" t="str">
        <f>IF(SP_SUL!AK199="","*",SP_SUL!AK199)</f>
        <v>-</v>
      </c>
      <c r="L201" s="141" t="str">
        <f>IF(SP_SUL!AM199="","*",SP_SUL!AM199)</f>
        <v>-</v>
      </c>
      <c r="M201" s="141" t="str">
        <f>IF(SP_SUL!AP199="","*",SP_SUL!AP199)</f>
        <v>-</v>
      </c>
      <c r="N201" s="141" t="str">
        <f>IF(SP_SUL!AM199="","*",SP_SUL!AM199)</f>
        <v>-</v>
      </c>
      <c r="O201" s="174">
        <f>SP_SUL!BH199</f>
        <v>0</v>
      </c>
      <c r="P201" s="91"/>
      <c r="Q201" s="145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4" t="str">
        <f>IF(SP_SUL!K201="","*",SP_SUL!K201)</f>
        <v>*</v>
      </c>
      <c r="I203" s="132" t="str">
        <f>IF(SP_SUL!O201="","*",SP_SUL!O201)</f>
        <v>*</v>
      </c>
      <c r="J203" s="132" t="str">
        <f>IF(SP_SUL!P201="","*",SP_SUL!P201)</f>
        <v>*</v>
      </c>
      <c r="K203" s="141" t="str">
        <f>IF(SP_SUL!AK201="","*",SP_SUL!AK201)</f>
        <v>-</v>
      </c>
      <c r="L203" s="141" t="str">
        <f>IF(SP_SUL!AM201="","*",SP_SUL!AM201)</f>
        <v>-</v>
      </c>
      <c r="M203" s="141" t="str">
        <f>IF(SP_SUL!AP201="","*",SP_SUL!AP201)</f>
        <v>-</v>
      </c>
      <c r="N203" s="141" t="str">
        <f>IF(SP_SUL!AM201="","*",SP_SUL!AM201)</f>
        <v>-</v>
      </c>
      <c r="O203" s="174">
        <f>SP_SUL!BH201</f>
        <v>0</v>
      </c>
      <c r="P203" s="91"/>
      <c r="Q203" s="145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4" t="str">
        <f>IF(SP_SUL!K202="","*",SP_SUL!K202)</f>
        <v>*</v>
      </c>
      <c r="I204" s="132" t="str">
        <f>IF(SP_SUL!O202="","*",SP_SUL!O202)</f>
        <v>*</v>
      </c>
      <c r="J204" s="132" t="str">
        <f>IF(SP_SUL!P202="","*",SP_SUL!P202)</f>
        <v>*</v>
      </c>
      <c r="K204" s="141" t="str">
        <f>IF(SP_SUL!AK202="","*",SP_SUL!AK202)</f>
        <v>-</v>
      </c>
      <c r="L204" s="141" t="str">
        <f>IF(SP_SUL!AM202="","*",SP_SUL!AM202)</f>
        <v>-</v>
      </c>
      <c r="M204" s="141" t="str">
        <f>IF(SP_SUL!AP202="","*",SP_SUL!AP202)</f>
        <v>-</v>
      </c>
      <c r="N204" s="141" t="str">
        <f>IF(SP_SUL!AM202="","*",SP_SUL!AM202)</f>
        <v>-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4" t="str">
        <f>IF(SP_SUL!K203="","*",SP_SUL!K203)</f>
        <v>*</v>
      </c>
      <c r="I205" s="132" t="str">
        <f>IF(SP_SUL!O203="","*",SP_SUL!O203)</f>
        <v>*</v>
      </c>
      <c r="J205" s="132" t="str">
        <f>IF(SP_SUL!P203="","*",SP_SUL!P203)</f>
        <v>*</v>
      </c>
      <c r="K205" s="141" t="str">
        <f>IF(SP_SUL!AK203="","*",SP_SUL!AK203)</f>
        <v>-</v>
      </c>
      <c r="L205" s="141" t="str">
        <f>IF(SP_SUL!AM203="","*",SP_SUL!AM203)</f>
        <v>-</v>
      </c>
      <c r="M205" s="141" t="str">
        <f>IF(SP_SUL!AP203="","*",SP_SUL!AP203)</f>
        <v>-</v>
      </c>
      <c r="N205" s="141" t="str">
        <f>IF(SP_SUL!AM203="","*",SP_SUL!AM203)</f>
        <v>-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4" t="str">
        <f>IF(SP_SUL!K205="","*",SP_SUL!K205)</f>
        <v>*</v>
      </c>
      <c r="I207" s="132" t="str">
        <f>IF(SP_SUL!O205="","*",SP_SUL!O205)</f>
        <v>*</v>
      </c>
      <c r="J207" s="132" t="str">
        <f>IF(SP_SUL!P205="","*",SP_SUL!P205)</f>
        <v>*</v>
      </c>
      <c r="K207" s="141" t="str">
        <f>IF(SP_SUL!AK205="","*",SP_SUL!AK205)</f>
        <v>-</v>
      </c>
      <c r="L207" s="141" t="str">
        <f>IF(SP_SUL!AM205="","*",SP_SUL!AM205)</f>
        <v>-</v>
      </c>
      <c r="M207" s="141" t="str">
        <f>IF(SP_SUL!AP205="","*",SP_SUL!AP205)</f>
        <v>-</v>
      </c>
      <c r="N207" s="141" t="str">
        <f>IF(SP_SUL!AM205="","*",SP_SUL!AM205)</f>
        <v>-</v>
      </c>
      <c r="O207" s="174">
        <f>SP_SUL!BH205</f>
        <v>0</v>
      </c>
      <c r="P207" s="91"/>
      <c r="Q207" s="145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4" t="str">
        <f>IF(SP_SUL!K206="","*",SP_SUL!K206)</f>
        <v>*</v>
      </c>
      <c r="I208" s="132" t="str">
        <f>IF(SP_SUL!O206="","*",SP_SUL!O206)</f>
        <v>*</v>
      </c>
      <c r="J208" s="132" t="str">
        <f>IF(SP_SUL!P206="","*",SP_SUL!P206)</f>
        <v>*</v>
      </c>
      <c r="K208" s="141" t="str">
        <f>IF(SP_SUL!AK206="","*",SP_SUL!AK206)</f>
        <v>-</v>
      </c>
      <c r="L208" s="141" t="str">
        <f>IF(SP_SUL!AM206="","*",SP_SUL!AM206)</f>
        <v>-</v>
      </c>
      <c r="M208" s="141" t="str">
        <f>IF(SP_SUL!AP206="","*",SP_SUL!AP206)</f>
        <v>-</v>
      </c>
      <c r="N208" s="141" t="str">
        <f>IF(SP_SUL!AM206="","*",SP_SUL!AM206)</f>
        <v>-</v>
      </c>
      <c r="O208" s="174">
        <f>SP_SUL!BH206</f>
        <v>0</v>
      </c>
      <c r="P208" s="91"/>
      <c r="Q208" s="145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4" t="str">
        <f>IF(SP_SUL!K207="","*",SP_SUL!K207)</f>
        <v>*</v>
      </c>
      <c r="I209" s="132" t="str">
        <f>IF(SP_SUL!O207="","*",SP_SUL!O207)</f>
        <v>*</v>
      </c>
      <c r="J209" s="132" t="str">
        <f>IF(SP_SUL!P207="","*",SP_SUL!P207)</f>
        <v>*</v>
      </c>
      <c r="K209" s="141" t="str">
        <f>IF(SP_SUL!AK207="","*",SP_SUL!AK207)</f>
        <v>-</v>
      </c>
      <c r="L209" s="141" t="str">
        <f>IF(SP_SUL!AM207="","*",SP_SUL!AM207)</f>
        <v>-</v>
      </c>
      <c r="M209" s="141" t="str">
        <f>IF(SP_SUL!AP207="","*",SP_SUL!AP207)</f>
        <v>-</v>
      </c>
      <c r="N209" s="141" t="str">
        <f>IF(SP_SUL!AM207="","*",SP_SUL!AM207)</f>
        <v>-</v>
      </c>
      <c r="O209" s="174">
        <f>SP_SUL!BH207</f>
        <v>0</v>
      </c>
      <c r="P209" s="91"/>
      <c r="Q209" s="145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4" t="str">
        <f>IF(SP_SUL!K208="","*",SP_SUL!K208)</f>
        <v>*</v>
      </c>
      <c r="I210" s="132" t="str">
        <f>IF(SP_SUL!O208="","*",SP_SUL!O208)</f>
        <v>*</v>
      </c>
      <c r="J210" s="132" t="str">
        <f>IF(SP_SUL!P208="","*",SP_SUL!P208)</f>
        <v>*</v>
      </c>
      <c r="K210" s="141" t="str">
        <f>IF(SP_SUL!AK208="","*",SP_SUL!AK208)</f>
        <v>-</v>
      </c>
      <c r="L210" s="141" t="str">
        <f>IF(SP_SUL!AM208="","*",SP_SUL!AM208)</f>
        <v>-</v>
      </c>
      <c r="M210" s="141" t="str">
        <f>IF(SP_SUL!AP208="","*",SP_SUL!AP208)</f>
        <v>-</v>
      </c>
      <c r="N210" s="141" t="str">
        <f>IF(SP_SUL!AM208="","*",SP_SUL!AM208)</f>
        <v>-</v>
      </c>
      <c r="O210" s="174">
        <f>SP_SUL!BH208</f>
        <v>0</v>
      </c>
      <c r="P210" s="91"/>
      <c r="Q210" s="145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4" t="str">
        <f>IF(SP_SUL!K209="","*",SP_SUL!K209)</f>
        <v>*</v>
      </c>
      <c r="I211" s="132" t="str">
        <f>IF(SP_SUL!O209="","*",SP_SUL!O209)</f>
        <v>*</v>
      </c>
      <c r="J211" s="132" t="str">
        <f>IF(SP_SUL!P209="","*",SP_SUL!P209)</f>
        <v>*</v>
      </c>
      <c r="K211" s="141" t="str">
        <f>IF(SP_SUL!AK209="","*",SP_SUL!AK209)</f>
        <v>-</v>
      </c>
      <c r="L211" s="141" t="str">
        <f>IF(SP_SUL!AM209="","*",SP_SUL!AM209)</f>
        <v>-</v>
      </c>
      <c r="M211" s="141" t="str">
        <f>IF(SP_SUL!AP209="","*",SP_SUL!AP209)</f>
        <v>-</v>
      </c>
      <c r="N211" s="141" t="str">
        <f>IF(SP_SUL!AM209="","*",SP_SUL!AM209)</f>
        <v>-</v>
      </c>
      <c r="O211" s="174">
        <f>SP_SUL!BH209</f>
        <v>0</v>
      </c>
      <c r="P211" s="91"/>
      <c r="Q211" s="145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4" t="str">
        <f>IF(SP_SUL!K210="","*",SP_SUL!K210)</f>
        <v>*</v>
      </c>
      <c r="I212" s="132" t="str">
        <f>IF(SP_SUL!O210="","*",SP_SUL!O210)</f>
        <v>*</v>
      </c>
      <c r="J212" s="132" t="str">
        <f>IF(SP_SUL!P210="","*",SP_SUL!P210)</f>
        <v>*</v>
      </c>
      <c r="K212" s="141" t="str">
        <f>IF(SP_SUL!AK210="","*",SP_SUL!AK210)</f>
        <v>-</v>
      </c>
      <c r="L212" s="141" t="str">
        <f>IF(SP_SUL!AM210="","*",SP_SUL!AM210)</f>
        <v>-</v>
      </c>
      <c r="M212" s="141" t="str">
        <f>IF(SP_SUL!AP210="","*",SP_SUL!AP210)</f>
        <v>-</v>
      </c>
      <c r="N212" s="141" t="str">
        <f>IF(SP_SUL!AM210="","*",SP_SUL!AM210)</f>
        <v>-</v>
      </c>
      <c r="O212" s="174">
        <f>SP_SUL!BH210</f>
        <v>0</v>
      </c>
      <c r="P212" s="91"/>
      <c r="Q212" s="145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4" t="str">
        <f>IF(SP_SUL!K211="","*",SP_SUL!K211)</f>
        <v>*</v>
      </c>
      <c r="I213" s="132" t="str">
        <f>IF(SP_SUL!O211="","*",SP_SUL!O211)</f>
        <v>*</v>
      </c>
      <c r="J213" s="132" t="str">
        <f>IF(SP_SUL!P211="","*",SP_SUL!P211)</f>
        <v>*</v>
      </c>
      <c r="K213" s="141" t="str">
        <f>IF(SP_SUL!AK211="","*",SP_SUL!AK211)</f>
        <v>-</v>
      </c>
      <c r="L213" s="141" t="str">
        <f>IF(SP_SUL!AM211="","*",SP_SUL!AM211)</f>
        <v>-</v>
      </c>
      <c r="M213" s="141" t="str">
        <f>IF(SP_SUL!AP211="","*",SP_SUL!AP211)</f>
        <v>-</v>
      </c>
      <c r="N213" s="141" t="str">
        <f>IF(SP_SUL!AM211="","*",SP_SUL!AM211)</f>
        <v>-</v>
      </c>
      <c r="O213" s="174">
        <f>SP_SUL!BH211</f>
        <v>0</v>
      </c>
      <c r="P213" s="91"/>
      <c r="Q213" s="145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4" t="str">
        <f>IF(SP_SUL!K212="","*",SP_SUL!K212)</f>
        <v>*</v>
      </c>
      <c r="I214" s="132" t="str">
        <f>IF(SP_SUL!O212="","*",SP_SUL!O212)</f>
        <v>*</v>
      </c>
      <c r="J214" s="132" t="str">
        <f>IF(SP_SUL!P212="","*",SP_SUL!P212)</f>
        <v>*</v>
      </c>
      <c r="K214" s="141" t="str">
        <f>IF(SP_SUL!AK212="","*",SP_SUL!AK212)</f>
        <v>-</v>
      </c>
      <c r="L214" s="141" t="str">
        <f>IF(SP_SUL!AM212="","*",SP_SUL!AM212)</f>
        <v>-</v>
      </c>
      <c r="M214" s="141" t="str">
        <f>IF(SP_SUL!AP212="","*",SP_SUL!AP212)</f>
        <v>-</v>
      </c>
      <c r="N214" s="141" t="str">
        <f>IF(SP_SUL!AM212="","*",SP_SUL!AM212)</f>
        <v>-</v>
      </c>
      <c r="O214" s="174">
        <f>SP_SUL!BH212</f>
        <v>0</v>
      </c>
      <c r="P214" s="91"/>
      <c r="Q214" s="145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4" t="str">
        <f>IF(SP_SUL!K213="","*",SP_SUL!K213)</f>
        <v>*</v>
      </c>
      <c r="I215" s="132" t="str">
        <f>IF(SP_SUL!O213="","*",SP_SUL!O213)</f>
        <v>*</v>
      </c>
      <c r="J215" s="132" t="str">
        <f>IF(SP_SUL!P213="","*",SP_SUL!P213)</f>
        <v>*</v>
      </c>
      <c r="K215" s="141" t="str">
        <f>IF(SP_SUL!AK213="","*",SP_SUL!AK213)</f>
        <v>-</v>
      </c>
      <c r="L215" s="141" t="str">
        <f>IF(SP_SUL!AM213="","*",SP_SUL!AM213)</f>
        <v>-</v>
      </c>
      <c r="M215" s="141" t="str">
        <f>IF(SP_SUL!AP213="","*",SP_SUL!AP213)</f>
        <v>-</v>
      </c>
      <c r="N215" s="141" t="str">
        <f>IF(SP_SUL!AM213="","*",SP_SUL!AM213)</f>
        <v>-</v>
      </c>
      <c r="O215" s="174">
        <f>SP_SUL!BH213</f>
        <v>0</v>
      </c>
      <c r="P215" s="91"/>
      <c r="Q215" s="145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4" t="str">
        <f>IF(SP_SUL!K214="","*",SP_SUL!K214)</f>
        <v>*</v>
      </c>
      <c r="I216" s="132" t="str">
        <f>IF(SP_SUL!O214="","*",SP_SUL!O214)</f>
        <v>*</v>
      </c>
      <c r="J216" s="132" t="str">
        <f>IF(SP_SUL!P214="","*",SP_SUL!P214)</f>
        <v>*</v>
      </c>
      <c r="K216" s="141" t="str">
        <f>IF(SP_SUL!AK214="","*",SP_SUL!AK214)</f>
        <v>-</v>
      </c>
      <c r="L216" s="141" t="str">
        <f>IF(SP_SUL!AM214="","*",SP_SUL!AM214)</f>
        <v>-</v>
      </c>
      <c r="M216" s="141" t="str">
        <f>IF(SP_SUL!AP214="","*",SP_SUL!AP214)</f>
        <v>-</v>
      </c>
      <c r="N216" s="141" t="str">
        <f>IF(SP_SUL!AM214="","*",SP_SUL!AM214)</f>
        <v>-</v>
      </c>
      <c r="O216" s="174">
        <f>SP_SUL!BH214</f>
        <v>0</v>
      </c>
      <c r="P216" s="91"/>
      <c r="Q216" s="145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4" t="str">
        <f>IF(SP_SUL!K215="","*",SP_SUL!K215)</f>
        <v>*</v>
      </c>
      <c r="I217" s="132" t="str">
        <f>IF(SP_SUL!O215="","*",SP_SUL!O215)</f>
        <v>*</v>
      </c>
      <c r="J217" s="132" t="str">
        <f>IF(SP_SUL!P215="","*",SP_SUL!P215)</f>
        <v>*</v>
      </c>
      <c r="K217" s="141" t="str">
        <f>IF(SP_SUL!AK215="","*",SP_SUL!AK215)</f>
        <v>-</v>
      </c>
      <c r="L217" s="141" t="str">
        <f>IF(SP_SUL!AM215="","*",SP_SUL!AM215)</f>
        <v>-</v>
      </c>
      <c r="M217" s="141" t="str">
        <f>IF(SP_SUL!AP215="","*",SP_SUL!AP215)</f>
        <v>-</v>
      </c>
      <c r="N217" s="141" t="str">
        <f>IF(SP_SUL!AM215="","*",SP_SUL!AM215)</f>
        <v>-</v>
      </c>
      <c r="O217" s="174">
        <f>SP_SUL!BH215</f>
        <v>0</v>
      </c>
      <c r="P217" s="91"/>
      <c r="Q217" s="145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1275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O1" workbookViewId="0">
      <selection activeCell="B2" sqref="B2:P15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1276</v>
      </c>
      <c r="C2" s="96" t="s">
        <v>854</v>
      </c>
      <c r="D2" s="96" t="s">
        <v>856</v>
      </c>
      <c r="E2" s="96" t="s">
        <v>1277</v>
      </c>
      <c r="F2" s="96" t="s">
        <v>1278</v>
      </c>
      <c r="G2" s="96" t="s">
        <v>1279</v>
      </c>
      <c r="H2" s="96" t="s">
        <v>1280</v>
      </c>
      <c r="I2" s="96" t="s">
        <v>1281</v>
      </c>
      <c r="J2" s="96" t="s">
        <v>1282</v>
      </c>
      <c r="K2" s="131" t="s">
        <v>1283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>
      <c r="B153" s="120" t="str">
        <f>IF(SP_SUL!Y157="","*",SP_SUL!Y157)</f>
        <v>*</v>
      </c>
      <c r="C153" s="121">
        <f>IF(SP_SUL!B157="","*",SP_SUL!B157)</f>
        <v>45999</v>
      </c>
      <c r="D153" s="121" t="str">
        <f>IF(SP_SUL!D157="","*",SP_SUL!D157)</f>
        <v>E48</v>
      </c>
      <c r="E153" s="121" t="str">
        <f>IF(SP_SUL!H157="","*",SP_SUL!H157)</f>
        <v>ZPT</v>
      </c>
      <c r="F153" s="137" t="str">
        <f>IF(SP_SUL!M157="","*",SP_SUL!M157)</f>
        <v>ZPT-ZPG</v>
      </c>
      <c r="G153" s="121" t="str">
        <f>IF(SP_SUL!I157="","*",SP_SUL!I157)</f>
        <v>ZPG</v>
      </c>
      <c r="H153" s="121" t="str">
        <f>IF(SP_SUL!AB157="","*",SP_SUL!AB157)</f>
        <v>ESCALA</v>
      </c>
      <c r="I153" s="121" t="str">
        <f>IF(SP_SUL!AC157="","*",SP_SUL!AC157)</f>
        <v>ACIONAMENTO</v>
      </c>
      <c r="J153" s="122">
        <f>IF(SP_SUL!AA157="","*",SP_SUL!AA157)</f>
        <v>3</v>
      </c>
      <c r="K153" s="134">
        <f>IF(SP_SUL!AD157="","*",SP_SUL!AD157)</f>
        <v>0</v>
      </c>
    </row>
    <row r="154" spans="2:11" s="123" customFormat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*</v>
      </c>
      <c r="E176" s="121" t="str">
        <f>IF(SP_SUL!H187="","*",SP_SUL!H187)</f>
        <v>*</v>
      </c>
      <c r="F176" s="137" t="str">
        <f>IF(SP_SUL!M187="","*",SP_SUL!M187)</f>
        <v>-</v>
      </c>
      <c r="G176" s="121" t="str">
        <f>IF(SP_SUL!I187="","*",SP_SUL!I187)</f>
        <v>*</v>
      </c>
      <c r="H176" s="121" t="str">
        <f>IF(SP_SUL!AB187="","*",SP_SUL!AB187)</f>
        <v>*</v>
      </c>
      <c r="I176" s="121" t="str">
        <f>IF(SP_SUL!AC187="","*",SP_SUL!AC187)</f>
        <v>*</v>
      </c>
      <c r="J176" s="122" t="str">
        <f>IF(SP_SUL!AA187="","*",SP_SUL!AA187)</f>
        <v>*</v>
      </c>
      <c r="K176" s="134" t="str">
        <f>IF(SP_SUL!AD187="","*",SP_SUL!AD187)</f>
        <v>*</v>
      </c>
    </row>
    <row r="177" spans="2:11" s="123" customFormat="1" hidden="1">
      <c r="B177" s="120" t="str">
        <f>IF(SP_SUL!Y188="","*",SP_SUL!Y188)</f>
        <v>*</v>
      </c>
      <c r="C177" s="121" t="str">
        <f>IF(SP_SUL!B188="","*",SP_SUL!B188)</f>
        <v>*</v>
      </c>
      <c r="D177" s="121" t="str">
        <f>IF(SP_SUL!D188="","*",SP_SUL!D188)</f>
        <v>*</v>
      </c>
      <c r="E177" s="121" t="str">
        <f>IF(SP_SUL!H188="","*",SP_SUL!H188)</f>
        <v>*</v>
      </c>
      <c r="F177" s="137" t="str">
        <f>IF(SP_SUL!M188="","*",SP_SUL!M188)</f>
        <v>-</v>
      </c>
      <c r="G177" s="121" t="str">
        <f>IF(SP_SUL!I188="","*",SP_SUL!I188)</f>
        <v>*</v>
      </c>
      <c r="H177" s="121" t="str">
        <f>IF(SP_SUL!AB188="","*",SP_SUL!AB188)</f>
        <v>*</v>
      </c>
      <c r="I177" s="121" t="str">
        <f>IF(SP_SUL!AC188="","*",SP_SUL!AC188)</f>
        <v>*</v>
      </c>
      <c r="J177" s="122" t="str">
        <f>IF(SP_SUL!AA188="","*",SP_SUL!AA188)</f>
        <v>*</v>
      </c>
      <c r="K177" s="134" t="str">
        <f>IF(SP_SUL!AD188="","*",SP_SUL!AD188)</f>
        <v>*</v>
      </c>
    </row>
    <row r="178" spans="2:11" s="123" customFormat="1" hidden="1">
      <c r="B178" s="120" t="str">
        <f>IF(SP_SUL!Y189="","*",SP_SUL!Y189)</f>
        <v>*</v>
      </c>
      <c r="C178" s="121" t="str">
        <f>IF(SP_SUL!B189="","*",SP_SUL!B189)</f>
        <v>*</v>
      </c>
      <c r="D178" s="121" t="str">
        <f>IF(SP_SUL!D189="","*",SP_SUL!D189)</f>
        <v>*</v>
      </c>
      <c r="E178" s="121" t="str">
        <f>IF(SP_SUL!H189="","*",SP_SUL!H189)</f>
        <v>*</v>
      </c>
      <c r="F178" s="137" t="str">
        <f>IF(SP_SUL!M189="","*",SP_SUL!M189)</f>
        <v>-</v>
      </c>
      <c r="G178" s="121" t="str">
        <f>IF(SP_SUL!I189="","*",SP_SUL!I189)</f>
        <v>*</v>
      </c>
      <c r="H178" s="121" t="str">
        <f>IF(SP_SUL!AB189="","*",SP_SUL!AB189)</f>
        <v>*</v>
      </c>
      <c r="I178" s="121" t="str">
        <f>IF(SP_SUL!AC189="","*",SP_SUL!AC189)</f>
        <v>*</v>
      </c>
      <c r="J178" s="122" t="str">
        <f>IF(SP_SUL!AA189="","*",SP_SUL!AA189)</f>
        <v>*</v>
      </c>
      <c r="K178" s="134" t="str">
        <f>IF(SP_SUL!AD189="","*",SP_SUL!AD189)</f>
        <v>*</v>
      </c>
    </row>
    <row r="179" spans="2:11" s="123" customFormat="1" hidden="1">
      <c r="B179" s="120" t="str">
        <f>IF(SP_SUL!Y190="","*",SP_SUL!Y190)</f>
        <v>*</v>
      </c>
      <c r="C179" s="121" t="str">
        <f>IF(SP_SUL!B190="","*",SP_SUL!B190)</f>
        <v>*</v>
      </c>
      <c r="D179" s="121" t="str">
        <f>IF(SP_SUL!D190="","*",SP_SUL!D190)</f>
        <v>*</v>
      </c>
      <c r="E179" s="121" t="str">
        <f>IF(SP_SUL!H190="","*",SP_SUL!H190)</f>
        <v>*</v>
      </c>
      <c r="F179" s="137" t="str">
        <f>IF(SP_SUL!M190="","*",SP_SUL!M190)</f>
        <v>-</v>
      </c>
      <c r="G179" s="121" t="str">
        <f>IF(SP_SUL!I190="","*",SP_SUL!I190)</f>
        <v>*</v>
      </c>
      <c r="H179" s="121" t="str">
        <f>IF(SP_SUL!AB190="","*",SP_SUL!AB190)</f>
        <v>*</v>
      </c>
      <c r="I179" s="121" t="str">
        <f>IF(SP_SUL!AC190="","*",SP_SUL!AC190)</f>
        <v>*</v>
      </c>
      <c r="J179" s="122" t="str">
        <f>IF(SP_SUL!AA190="","*",SP_SUL!AA190)</f>
        <v>*</v>
      </c>
      <c r="K179" s="134" t="str">
        <f>IF(SP_SUL!AD190="","*",SP_SUL!AD190)</f>
        <v>*</v>
      </c>
    </row>
    <row r="180" spans="2:11" s="123" customFormat="1" hidden="1">
      <c r="B180" s="120" t="str">
        <f>IF(SP_SUL!Y192="","*",SP_SUL!Y192)</f>
        <v>*</v>
      </c>
      <c r="C180" s="121" t="str">
        <f>IF(SP_SUL!B192="","*",SP_SUL!B192)</f>
        <v>*</v>
      </c>
      <c r="D180" s="121" t="str">
        <f>IF(SP_SUL!D192="","*",SP_SUL!D192)</f>
        <v>*</v>
      </c>
      <c r="E180" s="121" t="str">
        <f>IF(SP_SUL!H192="","*",SP_SUL!H192)</f>
        <v>*</v>
      </c>
      <c r="F180" s="137" t="str">
        <f>IF(SP_SUL!M192="","*",SP_SUL!M192)</f>
        <v>-</v>
      </c>
      <c r="G180" s="121" t="str">
        <f>IF(SP_SUL!I192="","*",SP_SUL!I192)</f>
        <v>*</v>
      </c>
      <c r="H180" s="121" t="str">
        <f>IF(SP_SUL!AB192="","*",SP_SUL!AB192)</f>
        <v>*</v>
      </c>
      <c r="I180" s="121" t="str">
        <f>IF(SP_SUL!AC192="","*",SP_SUL!AC192)</f>
        <v>*</v>
      </c>
      <c r="J180" s="122" t="str">
        <f>IF(SP_SUL!AA192="","*",SP_SUL!AA192)</f>
        <v>*</v>
      </c>
      <c r="K180" s="134" t="str">
        <f>IF(SP_SUL!AD192="","*",SP_SUL!AD192)</f>
        <v>*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*</v>
      </c>
      <c r="C182" s="121" t="str">
        <f>IF(SP_SUL!B195="","*",SP_SUL!B195)</f>
        <v>*</v>
      </c>
      <c r="D182" s="121" t="str">
        <f>IF(SP_SUL!D195="","*",SP_SUL!D195)</f>
        <v>*</v>
      </c>
      <c r="E182" s="121" t="str">
        <f>IF(SP_SUL!H195="","*",SP_SUL!H195)</f>
        <v>*</v>
      </c>
      <c r="F182" s="137" t="str">
        <f>IF(SP_SUL!M195="","*",SP_SUL!M195)</f>
        <v>-</v>
      </c>
      <c r="G182" s="121" t="str">
        <f>IF(SP_SUL!I195="","*",SP_SUL!I195)</f>
        <v>*</v>
      </c>
      <c r="H182" s="121" t="str">
        <f>IF(SP_SUL!AB195="","*",SP_SUL!AB195)</f>
        <v>*</v>
      </c>
      <c r="I182" s="121" t="str">
        <f>IF(SP_SUL!AC195="","*",SP_SUL!AC195)</f>
        <v>*</v>
      </c>
      <c r="J182" s="122" t="str">
        <f>IF(SP_SUL!AA195="","*",SP_SUL!AA195)</f>
        <v>*</v>
      </c>
      <c r="K182" s="134" t="str">
        <f>IF(SP_SUL!AD195="","*",SP_SUL!AD195)</f>
        <v>*</v>
      </c>
    </row>
    <row r="183" spans="2:11" s="123" customFormat="1" hidden="1">
      <c r="B183" s="120" t="str">
        <f>IF(SP_SUL!Y196="","*",SP_SUL!Y196)</f>
        <v>*</v>
      </c>
      <c r="C183" s="121" t="str">
        <f>IF(SP_SUL!B196="","*",SP_SUL!B196)</f>
        <v>*</v>
      </c>
      <c r="D183" s="121" t="str">
        <f>IF(SP_SUL!D196="","*",SP_SUL!D196)</f>
        <v>*</v>
      </c>
      <c r="E183" s="121" t="str">
        <f>IF(SP_SUL!H196="","*",SP_SUL!H196)</f>
        <v>*</v>
      </c>
      <c r="F183" s="137" t="str">
        <f>IF(SP_SUL!M196="","*",SP_SUL!M196)</f>
        <v>-</v>
      </c>
      <c r="G183" s="121" t="str">
        <f>IF(SP_SUL!I196="","*",SP_SUL!I196)</f>
        <v>*</v>
      </c>
      <c r="H183" s="121" t="str">
        <f>IF(SP_SUL!AB196="","*",SP_SUL!AB196)</f>
        <v>*</v>
      </c>
      <c r="I183" s="121" t="str">
        <f>IF(SP_SUL!AC196="","*",SP_SUL!AC196)</f>
        <v>*</v>
      </c>
      <c r="J183" s="122" t="str">
        <f>IF(SP_SUL!AA196="","*",SP_SUL!AA196)</f>
        <v>*</v>
      </c>
      <c r="K183" s="134" t="str">
        <f>IF(SP_SUL!AD196="","*",SP_SUL!AD196)</f>
        <v>*</v>
      </c>
    </row>
    <row r="184" spans="2:11" s="123" customFormat="1" hidden="1">
      <c r="B184" s="120" t="str">
        <f>IF(SP_SUL!Y197="","*",SP_SUL!Y197)</f>
        <v>*</v>
      </c>
      <c r="C184" s="121" t="str">
        <f>IF(SP_SUL!B197="","*",SP_SUL!B197)</f>
        <v>*</v>
      </c>
      <c r="D184" s="121" t="str">
        <f>IF(SP_SUL!D197="","*",SP_SUL!D197)</f>
        <v>*</v>
      </c>
      <c r="E184" s="121" t="str">
        <f>IF(SP_SUL!H197="","*",SP_SUL!H197)</f>
        <v>*</v>
      </c>
      <c r="F184" s="137" t="str">
        <f>IF(SP_SUL!M197="","*",SP_SUL!M197)</f>
        <v>-</v>
      </c>
      <c r="G184" s="121" t="str">
        <f>IF(SP_SUL!I197="","*",SP_SUL!I197)</f>
        <v>*</v>
      </c>
      <c r="H184" s="121" t="str">
        <f>IF(SP_SUL!AB197="","*",SP_SUL!AB197)</f>
        <v>*</v>
      </c>
      <c r="I184" s="121" t="str">
        <f>IF(SP_SUL!AC197="","*",SP_SUL!AC197)</f>
        <v>*</v>
      </c>
      <c r="J184" s="122" t="str">
        <f>IF(SP_SUL!AA197="","*",SP_SUL!AA197)</f>
        <v>*</v>
      </c>
      <c r="K184" s="134" t="str">
        <f>IF(SP_SUL!AD197="","*",SP_SUL!AD197)</f>
        <v>*</v>
      </c>
    </row>
    <row r="185" spans="2:11" s="123" customFormat="1" hidden="1">
      <c r="B185" s="120" t="str">
        <f>IF(SP_SUL!Y198="","*",SP_SUL!Y198)</f>
        <v>*</v>
      </c>
      <c r="C185" s="121" t="str">
        <f>IF(SP_SUL!B198="","*",SP_SUL!B198)</f>
        <v>*</v>
      </c>
      <c r="D185" s="121" t="str">
        <f>IF(SP_SUL!D198="","*",SP_SUL!D198)</f>
        <v>*</v>
      </c>
      <c r="E185" s="121" t="str">
        <f>IF(SP_SUL!H198="","*",SP_SUL!H198)</f>
        <v>*</v>
      </c>
      <c r="F185" s="137" t="str">
        <f>IF(SP_SUL!M198="","*",SP_SUL!M198)</f>
        <v>-</v>
      </c>
      <c r="G185" s="121" t="str">
        <f>IF(SP_SUL!I198="","*",SP_SUL!I198)</f>
        <v>*</v>
      </c>
      <c r="H185" s="121" t="str">
        <f>IF(SP_SUL!AB198="","*",SP_SUL!AB198)</f>
        <v>*</v>
      </c>
      <c r="I185" s="121" t="str">
        <f>IF(SP_SUL!AC198="","*",SP_SUL!AC198)</f>
        <v>*</v>
      </c>
      <c r="J185" s="122" t="str">
        <f>IF(SP_SUL!AA198="","*",SP_SUL!AA198)</f>
        <v>*</v>
      </c>
      <c r="K185" s="134" t="str">
        <f>IF(SP_SUL!AD198="","*",SP_SUL!AD198)</f>
        <v>*</v>
      </c>
    </row>
    <row r="186" spans="2:11" s="123" customFormat="1" hidden="1">
      <c r="B186" s="120" t="str">
        <f>IF(SP_SUL!Y199="","*",SP_SUL!Y199)</f>
        <v>*</v>
      </c>
      <c r="C186" s="121" t="str">
        <f>IF(SP_SUL!B199="","*",SP_SUL!B199)</f>
        <v>*</v>
      </c>
      <c r="D186" s="121" t="str">
        <f>IF(SP_SUL!D199="","*",SP_SUL!D199)</f>
        <v>*</v>
      </c>
      <c r="E186" s="121" t="str">
        <f>IF(SP_SUL!H199="","*",SP_SUL!H199)</f>
        <v>*</v>
      </c>
      <c r="F186" s="137" t="str">
        <f>IF(SP_SUL!M199="","*",SP_SUL!M199)</f>
        <v>-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*</v>
      </c>
      <c r="K186" s="134" t="str">
        <f>IF(SP_SUL!AD199="","*",SP_SUL!AD199)</f>
        <v>*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*</v>
      </c>
      <c r="C188" s="121" t="str">
        <f>IF(SP_SUL!B201="","*",SP_SUL!B201)</f>
        <v>*</v>
      </c>
      <c r="D188" s="121" t="str">
        <f>IF(SP_SUL!D201="","*",SP_SUL!D201)</f>
        <v>*</v>
      </c>
      <c r="E188" s="121" t="str">
        <f>IF(SP_SUL!H201="","*",SP_SUL!H201)</f>
        <v>*</v>
      </c>
      <c r="F188" s="137" t="str">
        <f>IF(SP_SUL!M201="","*",SP_SUL!M201)</f>
        <v>-</v>
      </c>
      <c r="G188" s="121" t="str">
        <f>IF(SP_SUL!I201="","*",SP_SUL!I201)</f>
        <v>*</v>
      </c>
      <c r="H188" s="121" t="str">
        <f>IF(SP_SUL!AB201="","*",SP_SUL!AB201)</f>
        <v>*</v>
      </c>
      <c r="I188" s="121" t="str">
        <f>IF(SP_SUL!AC201="","*",SP_SUL!AC201)</f>
        <v>*</v>
      </c>
      <c r="J188" s="122" t="str">
        <f>IF(SP_SUL!AA201="","*",SP_SUL!AA201)</f>
        <v>*</v>
      </c>
      <c r="K188" s="134" t="str">
        <f>IF(SP_SUL!AD201="","*",SP_SUL!AD201)</f>
        <v>*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*</v>
      </c>
      <c r="E189" s="121" t="str">
        <f>IF(SP_SUL!H202="","*",SP_SUL!H202)</f>
        <v>*</v>
      </c>
      <c r="F189" s="137" t="str">
        <f>IF(SP_SUL!M202="","*",SP_SUL!M202)</f>
        <v>-</v>
      </c>
      <c r="G189" s="121" t="str">
        <f>IF(SP_SUL!I202="","*",SP_SUL!I202)</f>
        <v>*</v>
      </c>
      <c r="H189" s="121" t="str">
        <f>IF(SP_SUL!AB202="","*",SP_SUL!AB202)</f>
        <v>*</v>
      </c>
      <c r="I189" s="121" t="str">
        <f>IF(SP_SUL!AC202="","*",SP_SUL!AC202)</f>
        <v>*</v>
      </c>
      <c r="J189" s="122" t="str">
        <f>IF(SP_SUL!AA202="","*",SP_SUL!AA202)</f>
        <v>*</v>
      </c>
      <c r="K189" s="134" t="str">
        <f>IF(SP_SUL!AD202="","*",SP_SUL!AD202)</f>
        <v>*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*</v>
      </c>
      <c r="C191" s="121" t="str">
        <f>IF(SP_SUL!B205="","*",SP_SUL!B205)</f>
        <v>*</v>
      </c>
      <c r="D191" s="121" t="str">
        <f>IF(SP_SUL!D205="","*",SP_SUL!D205)</f>
        <v>*</v>
      </c>
      <c r="E191" s="121" t="str">
        <f>IF(SP_SUL!H205="","*",SP_SUL!H205)</f>
        <v>*</v>
      </c>
      <c r="F191" s="137" t="str">
        <f>IF(SP_SUL!M205="","*",SP_SUL!M205)</f>
        <v>-</v>
      </c>
      <c r="G191" s="121" t="str">
        <f>IF(SP_SUL!I205="","*",SP_SUL!I205)</f>
        <v>*</v>
      </c>
      <c r="H191" s="121" t="str">
        <f>IF(SP_SUL!AB205="","*",SP_SUL!AB205)</f>
        <v>*</v>
      </c>
      <c r="I191" s="121" t="str">
        <f>IF(SP_SUL!AC205="","*",SP_SUL!AC205)</f>
        <v>*</v>
      </c>
      <c r="J191" s="122" t="str">
        <f>IF(SP_SUL!AA205="","*",SP_SUL!AA205)</f>
        <v>*</v>
      </c>
      <c r="K191" s="134" t="str">
        <f>IF(SP_SUL!AD205="","*",SP_SUL!AD205)</f>
        <v>*</v>
      </c>
    </row>
    <row r="192" spans="2:11" s="123" customFormat="1" hidden="1">
      <c r="B192" s="120" t="str">
        <f>IF(SP_SUL!Y206="","*",SP_SUL!Y206)</f>
        <v>*</v>
      </c>
      <c r="C192" s="121" t="str">
        <f>IF(SP_SUL!B206="","*",SP_SUL!B206)</f>
        <v>*</v>
      </c>
      <c r="D192" s="121" t="str">
        <f>IF(SP_SUL!D206="","*",SP_SUL!D206)</f>
        <v>*</v>
      </c>
      <c r="E192" s="121" t="str">
        <f>IF(SP_SUL!H206="","*",SP_SUL!H206)</f>
        <v>*</v>
      </c>
      <c r="F192" s="137" t="str">
        <f>IF(SP_SUL!M206="","*",SP_SUL!M206)</f>
        <v>-</v>
      </c>
      <c r="G192" s="121" t="str">
        <f>IF(SP_SUL!I206="","*",SP_SUL!I206)</f>
        <v>*</v>
      </c>
      <c r="H192" s="121" t="str">
        <f>IF(SP_SUL!AB206="","*",SP_SUL!AB206)</f>
        <v>*</v>
      </c>
      <c r="I192" s="121" t="str">
        <f>IF(SP_SUL!AC206="","*",SP_SUL!AC206)</f>
        <v>*</v>
      </c>
      <c r="J192" s="122" t="str">
        <f>IF(SP_SUL!AA206="","*",SP_SUL!AA206)</f>
        <v>*</v>
      </c>
      <c r="K192" s="134" t="str">
        <f>IF(SP_SUL!AD206="","*",SP_SUL!AD206)</f>
        <v>*</v>
      </c>
    </row>
    <row r="193" spans="2:11" s="123" customFormat="1" hidden="1">
      <c r="B193" s="120" t="str">
        <f>IF(SP_SUL!Y207="","*",SP_SUL!Y207)</f>
        <v>*</v>
      </c>
      <c r="C193" s="121" t="str">
        <f>IF(SP_SUL!B207="","*",SP_SUL!B207)</f>
        <v>*</v>
      </c>
      <c r="D193" s="121" t="str">
        <f>IF(SP_SUL!D207="","*",SP_SUL!D207)</f>
        <v>*</v>
      </c>
      <c r="E193" s="121" t="str">
        <f>IF(SP_SUL!H207="","*",SP_SUL!H207)</f>
        <v>*</v>
      </c>
      <c r="F193" s="137" t="str">
        <f>IF(SP_SUL!M207="","*",SP_SUL!M207)</f>
        <v>-</v>
      </c>
      <c r="G193" s="121" t="str">
        <f>IF(SP_SUL!I207="","*",SP_SUL!I207)</f>
        <v>*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*</v>
      </c>
      <c r="C194" s="121" t="str">
        <f>IF(SP_SUL!B208="","*",SP_SUL!B208)</f>
        <v>*</v>
      </c>
      <c r="D194" s="121" t="str">
        <f>IF(SP_SUL!D208="","*",SP_SUL!D208)</f>
        <v>*</v>
      </c>
      <c r="E194" s="121" t="str">
        <f>IF(SP_SUL!H208="","*",SP_SUL!H208)</f>
        <v>*</v>
      </c>
      <c r="F194" s="137" t="str">
        <f>IF(SP_SUL!M208="","*",SP_SUL!M208)</f>
        <v>-</v>
      </c>
      <c r="G194" s="121" t="str">
        <f>IF(SP_SUL!I208="","*",SP_SUL!I208)</f>
        <v>*</v>
      </c>
      <c r="H194" s="121" t="str">
        <f>IF(SP_SUL!AB208="","*",SP_SUL!AB208)</f>
        <v>*</v>
      </c>
      <c r="I194" s="121" t="str">
        <f>IF(SP_SUL!AC208="","*",SP_SUL!AC208)</f>
        <v>*</v>
      </c>
      <c r="J194" s="122" t="str">
        <f>IF(SP_SUL!AA208="","*",SP_SUL!AA208)</f>
        <v>*</v>
      </c>
      <c r="K194" s="134" t="str">
        <f>IF(SP_SUL!AD208="","*",SP_SUL!AD208)</f>
        <v>*</v>
      </c>
    </row>
    <row r="195" spans="2:11" s="123" customFormat="1" hidden="1">
      <c r="B195" s="120" t="str">
        <f>IF(SP_SUL!Y209="","*",SP_SUL!Y209)</f>
        <v>*</v>
      </c>
      <c r="C195" s="121" t="str">
        <f>IF(SP_SUL!B209="","*",SP_SUL!B209)</f>
        <v>*</v>
      </c>
      <c r="D195" s="121" t="str">
        <f>IF(SP_SUL!D209="","*",SP_SUL!D209)</f>
        <v>*</v>
      </c>
      <c r="E195" s="121" t="str">
        <f>IF(SP_SUL!H209="","*",SP_SUL!H209)</f>
        <v>*</v>
      </c>
      <c r="F195" s="137" t="str">
        <f>IF(SP_SUL!M209="","*",SP_SUL!M209)</f>
        <v>-</v>
      </c>
      <c r="G195" s="121" t="str">
        <f>IF(SP_SUL!I209="","*",SP_SUL!I209)</f>
        <v>*</v>
      </c>
      <c r="H195" s="121" t="str">
        <f>IF(SP_SUL!AB209="","*",SP_SUL!AB209)</f>
        <v>*</v>
      </c>
      <c r="I195" s="121" t="str">
        <f>IF(SP_SUL!AC209="","*",SP_SUL!AC209)</f>
        <v>*</v>
      </c>
      <c r="J195" s="122" t="str">
        <f>IF(SP_SUL!AA209="","*",SP_SUL!AA209)</f>
        <v>*</v>
      </c>
      <c r="K195" s="134" t="str">
        <f>IF(SP_SUL!AD209="","*",SP_SUL!AD209)</f>
        <v>*</v>
      </c>
    </row>
    <row r="196" spans="2:11" s="123" customFormat="1" hidden="1">
      <c r="B196" s="120" t="str">
        <f>IF(SP_SUL!Y210="","*",SP_SUL!Y210)</f>
        <v>*</v>
      </c>
      <c r="C196" s="121" t="str">
        <f>IF(SP_SUL!B210="","*",SP_SUL!B210)</f>
        <v>*</v>
      </c>
      <c r="D196" s="121" t="str">
        <f>IF(SP_SUL!D210="","*",SP_SUL!D210)</f>
        <v>*</v>
      </c>
      <c r="E196" s="121" t="str">
        <f>IF(SP_SUL!H210="","*",SP_SUL!H210)</f>
        <v>*</v>
      </c>
      <c r="F196" s="137" t="str">
        <f>IF(SP_SUL!M210="","*",SP_SUL!M210)</f>
        <v>-</v>
      </c>
      <c r="G196" s="121" t="str">
        <f>IF(SP_SUL!I210="","*",SP_SUL!I210)</f>
        <v>*</v>
      </c>
      <c r="H196" s="121" t="str">
        <f>IF(SP_SUL!AB210="","*",SP_SUL!AB210)</f>
        <v>*</v>
      </c>
      <c r="I196" s="121" t="str">
        <f>IF(SP_SUL!AC210="","*",SP_SUL!AC210)</f>
        <v>*</v>
      </c>
      <c r="J196" s="122" t="str">
        <f>IF(SP_SUL!AA210="","*",SP_SUL!AA210)</f>
        <v>*</v>
      </c>
      <c r="K196" s="134" t="str">
        <f>IF(SP_SUL!AD210="","*",SP_SUL!AD210)</f>
        <v>*</v>
      </c>
    </row>
    <row r="197" spans="2:11" s="123" customFormat="1" hidden="1">
      <c r="B197" s="120" t="str">
        <f>IF(SP_SUL!Y211="","*",SP_SUL!Y211)</f>
        <v>*</v>
      </c>
      <c r="C197" s="121" t="str">
        <f>IF(SP_SUL!B211="","*",SP_SUL!B211)</f>
        <v>*</v>
      </c>
      <c r="D197" s="121" t="str">
        <f>IF(SP_SUL!D211="","*",SP_SUL!D211)</f>
        <v>*</v>
      </c>
      <c r="E197" s="121" t="str">
        <f>IF(SP_SUL!H211="","*",SP_SUL!H211)</f>
        <v>*</v>
      </c>
      <c r="F197" s="137" t="str">
        <f>IF(SP_SUL!M211="","*",SP_SUL!M211)</f>
        <v>-</v>
      </c>
      <c r="G197" s="121" t="str">
        <f>IF(SP_SUL!I211="","*",SP_SUL!I211)</f>
        <v>*</v>
      </c>
      <c r="H197" s="121" t="str">
        <f>IF(SP_SUL!AB211="","*",SP_SUL!AB211)</f>
        <v>*</v>
      </c>
      <c r="I197" s="121" t="str">
        <f>IF(SP_SUL!AC211="","*",SP_SUL!AC211)</f>
        <v>*</v>
      </c>
      <c r="J197" s="122" t="str">
        <f>IF(SP_SUL!AA211="","*",SP_SUL!AA211)</f>
        <v>*</v>
      </c>
      <c r="K197" s="134" t="str">
        <f>IF(SP_SUL!AD211="","*",SP_SUL!AD211)</f>
        <v>*</v>
      </c>
    </row>
    <row r="198" spans="2:11" s="123" customFormat="1" hidden="1">
      <c r="B198" s="120" t="str">
        <f>IF(SP_SUL!Y212="","*",SP_SUL!Y212)</f>
        <v>*</v>
      </c>
      <c r="C198" s="121" t="str">
        <f>IF(SP_SUL!B212="","*",SP_SUL!B212)</f>
        <v>*</v>
      </c>
      <c r="D198" s="121" t="str">
        <f>IF(SP_SUL!D212="","*",SP_SUL!D212)</f>
        <v>*</v>
      </c>
      <c r="E198" s="121" t="str">
        <f>IF(SP_SUL!H212="","*",SP_SUL!H212)</f>
        <v>*</v>
      </c>
      <c r="F198" s="137" t="str">
        <f>IF(SP_SUL!M212="","*",SP_SUL!M212)</f>
        <v>-</v>
      </c>
      <c r="G198" s="121" t="str">
        <f>IF(SP_SUL!I212="","*",SP_SUL!I212)</f>
        <v>*</v>
      </c>
      <c r="H198" s="121" t="str">
        <f>IF(SP_SUL!AB212="","*",SP_SUL!AB212)</f>
        <v>*</v>
      </c>
      <c r="I198" s="121" t="str">
        <f>IF(SP_SUL!AC212="","*",SP_SUL!AC212)</f>
        <v>*</v>
      </c>
      <c r="J198" s="122" t="str">
        <f>IF(SP_SUL!AA212="","*",SP_SUL!AA212)</f>
        <v>*</v>
      </c>
      <c r="K198" s="134" t="str">
        <f>IF(SP_SUL!AD212="","*",SP_SUL!AD212)</f>
        <v>*</v>
      </c>
    </row>
    <row r="199" spans="2:11" s="123" customFormat="1" hidden="1">
      <c r="B199" s="120" t="str">
        <f>IF(SP_SUL!Y213="","*",SP_SUL!Y213)</f>
        <v>*</v>
      </c>
      <c r="C199" s="121" t="str">
        <f>IF(SP_SUL!B213="","*",SP_SUL!B213)</f>
        <v>*</v>
      </c>
      <c r="D199" s="121" t="str">
        <f>IF(SP_SUL!D213="","*",SP_SUL!D213)</f>
        <v>*</v>
      </c>
      <c r="E199" s="121" t="str">
        <f>IF(SP_SUL!H213="","*",SP_SUL!H213)</f>
        <v>*</v>
      </c>
      <c r="F199" s="137" t="str">
        <f>IF(SP_SUL!M213="","*",SP_SUL!M213)</f>
        <v>-</v>
      </c>
      <c r="G199" s="121" t="str">
        <f>IF(SP_SUL!I213="","*",SP_SUL!I213)</f>
        <v>*</v>
      </c>
      <c r="H199" s="121" t="str">
        <f>IF(SP_SUL!AB213="","*",SP_SUL!AB213)</f>
        <v>*</v>
      </c>
      <c r="I199" s="121" t="str">
        <f>IF(SP_SUL!AC213="","*",SP_SUL!AC213)</f>
        <v>*</v>
      </c>
      <c r="J199" s="122" t="str">
        <f>IF(SP_SUL!AA213="","*",SP_SUL!AA213)</f>
        <v>*</v>
      </c>
      <c r="K199" s="134" t="str">
        <f>IF(SP_SUL!AD213="","*",SP_SUL!AD213)</f>
        <v>*</v>
      </c>
    </row>
    <row r="200" spans="2:11" s="123" customFormat="1" hidden="1">
      <c r="B200" s="120" t="str">
        <f>IF(SP_SUL!Y214="","*",SP_SUL!Y214)</f>
        <v>*</v>
      </c>
      <c r="C200" s="121" t="str">
        <f>IF(SP_SUL!B214="","*",SP_SUL!B214)</f>
        <v>*</v>
      </c>
      <c r="D200" s="121" t="str">
        <f>IF(SP_SUL!D214="","*",SP_SUL!D214)</f>
        <v>*</v>
      </c>
      <c r="E200" s="121" t="str">
        <f>IF(SP_SUL!H214="","*",SP_SUL!H214)</f>
        <v>*</v>
      </c>
      <c r="F200" s="137" t="str">
        <f>IF(SP_SUL!M214="","*",SP_SUL!M214)</f>
        <v>-</v>
      </c>
      <c r="G200" s="121" t="str">
        <f>IF(SP_SUL!I214="","*",SP_SUL!I214)</f>
        <v>*</v>
      </c>
      <c r="H200" s="121" t="str">
        <f>IF(SP_SUL!AB214="","*",SP_SUL!AB214)</f>
        <v>*</v>
      </c>
      <c r="I200" s="121" t="str">
        <f>IF(SP_SUL!AC214="","*",SP_SUL!AC214)</f>
        <v>*</v>
      </c>
      <c r="J200" s="122" t="str">
        <f>IF(SP_SUL!AA214="","*",SP_SUL!AA214)</f>
        <v>*</v>
      </c>
      <c r="K200" s="134" t="str">
        <f>IF(SP_SUL!AD214="","*",SP_SUL!AD214)</f>
        <v>*</v>
      </c>
    </row>
    <row r="201" spans="2:11" s="123" customFormat="1" hidden="1">
      <c r="B201" s="120" t="str">
        <f>IF(SP_SUL!Y215="","*",SP_SUL!Y215)</f>
        <v>*</v>
      </c>
      <c r="C201" s="121" t="str">
        <f>IF(SP_SUL!B215="","*",SP_SUL!B215)</f>
        <v>*</v>
      </c>
      <c r="D201" s="121" t="str">
        <f>IF(SP_SUL!D215="","*",SP_SUL!D215)</f>
        <v>*</v>
      </c>
      <c r="E201" s="121" t="str">
        <f>IF(SP_SUL!H215="","*",SP_SUL!H215)</f>
        <v>*</v>
      </c>
      <c r="F201" s="137" t="str">
        <f>IF(SP_SUL!M215="","*",SP_SUL!M215)</f>
        <v>-</v>
      </c>
      <c r="G201" s="121" t="str">
        <f>IF(SP_SUL!I215="","*",SP_SUL!I215)</f>
        <v>*</v>
      </c>
      <c r="H201" s="121" t="str">
        <f>IF(SP_SUL!AB215="","*",SP_SUL!AB215)</f>
        <v>*</v>
      </c>
      <c r="I201" s="121" t="str">
        <f>IF(SP_SUL!AC215="","*",SP_SUL!AC215)</f>
        <v>*</v>
      </c>
      <c r="J201" s="122" t="str">
        <f>IF(SP_SUL!AA215="","*",SP_SUL!AA215)</f>
        <v>*</v>
      </c>
      <c r="K201" s="134" t="str">
        <f>IF(SP_SUL!AD215="","*",SP_SUL!AD215)</f>
        <v>*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8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EAFC42F8-2827-41CF-A724-07E1362B6321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2025-12-07T12:14:10Z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