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40" documentId="8_{B6337239-1A00-434D-AAD0-422EA1FEB5AE}" xr6:coauthVersionLast="47" xr6:coauthVersionMax="47" xr10:uidLastSave="{8490D055-F370-4926-B9A8-0FC8E1D82FB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5" i="1" l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/>
  <c r="T308" i="1" a="1"/>
  <c r="T308" i="1" s="1"/>
  <c r="S308" i="1" a="1"/>
  <c r="S308" i="1" s="1"/>
  <c r="T307" i="1" a="1"/>
  <c r="T307" i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/>
  <c r="S304" i="1" a="1"/>
  <c r="S304" i="1" s="1"/>
  <c r="T303" i="1" a="1"/>
  <c r="T303" i="1" s="1"/>
  <c r="S303" i="1" a="1"/>
  <c r="S303" i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/>
  <c r="T299" i="1" a="1"/>
  <c r="T299" i="1" s="1"/>
  <c r="S299" i="1" a="1"/>
  <c r="S299" i="1" s="1"/>
  <c r="T298" i="1" a="1"/>
  <c r="T298" i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/>
  <c r="S295" i="1" a="1"/>
  <c r="S295" i="1" s="1"/>
  <c r="T294" i="1" a="1"/>
  <c r="T294" i="1" s="1"/>
  <c r="S294" i="1" a="1"/>
  <c r="S294" i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/>
  <c r="S286" i="1" a="1"/>
  <c r="S286" i="1" s="1"/>
  <c r="T285" i="1" a="1"/>
  <c r="T285" i="1" s="1"/>
  <c r="S285" i="1" a="1"/>
  <c r="S285" i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/>
  <c r="T281" i="1" a="1"/>
  <c r="T281" i="1" s="1"/>
  <c r="S281" i="1" a="1"/>
  <c r="S281" i="1" s="1"/>
  <c r="T280" i="1" a="1"/>
  <c r="T280" i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/>
  <c r="S277" i="1" a="1"/>
  <c r="S277" i="1" s="1"/>
  <c r="T276" i="1" a="1"/>
  <c r="T276" i="1" s="1"/>
  <c r="S276" i="1" a="1"/>
  <c r="S276" i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/>
  <c r="T272" i="1" a="1"/>
  <c r="T272" i="1" s="1"/>
  <c r="S272" i="1" a="1"/>
  <c r="S272" i="1" s="1"/>
  <c r="T271" i="1" a="1"/>
  <c r="T271" i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/>
  <c r="S268" i="1" a="1"/>
  <c r="S268" i="1" s="1"/>
  <c r="T267" i="1" a="1"/>
  <c r="T267" i="1" s="1"/>
  <c r="S267" i="1" a="1"/>
  <c r="S267" i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R106" i="1" s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R107" i="1" s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R108" i="1" s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46" i="12"/>
  <c r="D231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M356" i="11"/>
  <c r="K357" i="11"/>
  <c r="M357" i="11"/>
  <c r="K358" i="11"/>
  <c r="M358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5" i="1" l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<sst xmlns="http://schemas.openxmlformats.org/spreadsheetml/2006/main" count="5343" uniqueCount="1236">
  <si>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</si>
  <si>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</si>
  <si>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</si>
  <si>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</si>
  <si>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</si>
  <si>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</si>
  <si>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</si>
  <si>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</si>
  <si>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</si>
  <si>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</si>
  <si>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</si>
  <si>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</si>
  <si>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</si>
  <si>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</si>
  <si>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</si>
  <si>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</si>
  <si>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</si>
  <si>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</si>
  <si>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</si>
  <si>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</si>
  <si>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</si>
  <si>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</si>
  <si>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</si>
  <si>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</si>
  <si>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</si>
  <si>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</si>
  <si>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</si>
  <si>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</si>
  <si>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</si>
  <si>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</si>
  <si>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</si>
  <si>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</si>
  <si>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</si>
  <si>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</si>
  <si>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</si>
  <si>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</si>
  <si>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</si>
  <si>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</si>
  <si>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</si>
  <si>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</si>
  <si>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</si>
  <si>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</si>
  <si>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</si>
  <si>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</si>
  <si>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</si>
  <si>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</si>
  <si>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</si>
  <si>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</si>
  <si>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</si>
  <si>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</si>
  <si>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</si>
  <si>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</si>
  <si>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</si>
  <si>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</si>
  <si>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</si>
  <si>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</si>
  <si>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</si>
  <si>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</si>
  <si>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</si>
  <si>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</si>
  <si>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</si>
  <si>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</si>
  <si>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</si>
  <si>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</si>
  <si>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</si>
  <si>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</si>
  <si>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</si>
  <si>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</si>
  <si>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</si>
  <si>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</si>
  <si>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</si>
  <si>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</si>
  <si>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</si>
  <si>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</si>
  <si>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</si>
  <si>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</si>
  <si>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</si>
  <si>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</si>
  <si>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</si>
  <si>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</si>
  <si>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</si>
  <si>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</si>
  <si>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</si>
  <si>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</si>
  <si>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</si>
  <si>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</si>
  <si>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</si>
  <si>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</si>
  <si>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</si>
  <si>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</si>
  <si>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</si>
  <si>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</si>
  <si>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</si>
  <si>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</si>
  <si>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</si>
  <si>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</si>
  <si>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</si>
  <si>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</si>
  <si>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</si>
  <si>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</si>
  <si>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</si>
  <si>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</si>
  <si>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</si>
  <si>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</si>
  <si>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</si>
  <si>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</si>
  <si>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</si>
  <si>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</si>
  <si>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</si>
  <si>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</si>
  <si>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</si>
  <si>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</si>
  <si>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</si>
  <si>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</si>
  <si>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</si>
  <si>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</si>
  <si>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</si>
  <si>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</si>
  <si>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</si>
  <si>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</si>
  <si>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</si>
  <si>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</si>
  <si>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</si>
  <si>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</si>
  <si>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</si>
  <si>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</si>
  <si>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</si>
  <si>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</si>
  <si>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</si>
  <si>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</si>
  <si>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</si>
  <si>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</si>
  <si>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</si>
  <si>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</si>
  <si>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</si>
  <si>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</si>
  <si>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</si>
  <si>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</si>
  <si>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</si>
  <si>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</si>
  <si>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</si>
  <si>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</si>
  <si>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</si>
  <si>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</si>
  <si>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</si>
  <si>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</si>
  <si>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</si>
  <si>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</si>
  <si>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</si>
  <si>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</si>
  <si>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</si>
  <si>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</si>
  <si>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</si>
  <si>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</si>
  <si>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</si>
  <si>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</si>
  <si>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</si>
  <si>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</si>
  <si>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</si>
  <si>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</si>
  <si>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</si>
  <si>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</si>
  <si>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</si>
  <si>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</si>
  <si>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</si>
  <si>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</si>
  <si>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</si>
  <si>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</si>
  <si>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</si>
  <si>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</si>
  <si>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</si>
  <si>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</si>
  <si>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</si>
  <si>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</si>
  <si>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</si>
  <si>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</si>
  <si>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</si>
  <si>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</si>
  <si>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</si>
  <si>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</si>
  <si>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</si>
  <si>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</si>
  <si>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</si>
  <si>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</si>
  <si>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</si>
  <si>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</si>
  <si>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</si>
  <si>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</si>
  <si>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</si>
  <si>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</si>
  <si>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</si>
  <si>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</si>
  <si>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</si>
  <si>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</si>
  <si>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</si>
  <si>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</si>
  <si>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</si>
  <si>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</si>
  <si>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</si>
  <si>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</si>
  <si>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</si>
  <si>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</si>
  <si>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</si>
  <si>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</si>
  <si>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</si>
  <si>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</si>
  <si>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</si>
  <si>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</si>
  <si>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</si>
  <si>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</si>
  <si>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</si>
  <si>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</si>
  <si>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</si>
  <si>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</si>
  <si>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</si>
  <si>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</si>
  <si>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</si>
  <si>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</si>
  <si>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</si>
  <si>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</si>
  <si>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</si>
  <si>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</si>
  <si>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</si>
  <si>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</si>
  <si>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</si>
  <si>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</si>
  <si>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</si>
  <si>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</si>
  <si>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</si>
  <si>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</si>
  <si>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</si>
  <si>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</si>
  <si>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</si>
  <si>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</si>
  <si>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</si>
  <si>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</si>
  <si>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</si>
  <si>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</si>
  <si>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</si>
  <si>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</si>
  <si>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</si>
  <si>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</si>
  <si>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</si>
  <si>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</si>
  <si>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</si>
  <si>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</si>
  <si>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</si>
  <si>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</si>
  <si>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</si>
  <si>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</si>
  <si>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</si>
  <si>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</si>
  <si>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</si>
  <si>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</si>
  <si>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</si>
  <si>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</si>
  <si>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</si>
  <si>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</si>
  <si>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</si>
  <si>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</si>
  <si>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</si>
  <si>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</si>
  <si>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</si>
  <si>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</si>
  <si>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</si>
  <si>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</si>
  <si>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</si>
  <si>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</si>
  <si>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</si>
  <si>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</si>
  <si>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</si>
  <si>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</si>
  <si>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</si>
  <si>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</si>
  <si>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</si>
  <si>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</si>
  <si>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</si>
  <si>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</si>
  <si>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</si>
  <si>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</si>
  <si>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</si>
  <si>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</si>
  <si>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</si>
  <si>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</si>
  <si>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</si>
  <si>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</si>
  <si>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</si>
  <si>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</si>
  <si>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</si>
  <si>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</si>
  <si>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</si>
  <si>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</si>
  <si>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</si>
  <si>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</si>
  <si>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</si>
  <si>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</si>
  <si>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</si>
  <si>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</si>
  <si>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</si>
  <si>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</si>
  <si>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</si>
  <si>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</si>
  <si>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</si>
  <si>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</si>
  <si>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</si>
  <si>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</si>
  <si>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</si>
  <si>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</si>
  <si>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</si>
  <si>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</si>
  <si>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</si>
  <si>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</si>
  <si>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</si>
  <si>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</si>
  <si>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</si>
  <si>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</si>
  <si>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</si>
  <si>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</si>
  <si>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</si>
  <si>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</si>
  <si>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</si>
  <si>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</si>
  <si>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</si>
  <si>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</si>
  <si>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</si>
  <si>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</si>
  <si>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</si>
  <si>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</si>
  <si>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</si>
  <si>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</si>
  <si>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</si>
  <si>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</si>
  <si>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</si>
  <si>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</si>
  <si>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</si>
  <si>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</si>
  <si>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</si>
  <si>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</si>
  <si>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</si>
  <si>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</si>
  <si>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</si>
  <si>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</si>
  <si>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</si>
  <si>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</si>
  <si>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</si>
  <si>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</si>
  <si>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</si>
  <si>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</si>
  <si>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</si>
  <si>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</si>
  <si>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</si>
  <si>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</si>
  <si>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</si>
  <si>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</si>
  <si>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</si>
  <si>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</si>
  <si>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</si>
  <si>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</si>
  <si>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</si>
  <si>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</si>
  <si>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</si>
  <si>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</si>
  <si>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</si>
  <si>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</si>
  <si>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</si>
  <si>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</si>
  <si>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</si>
  <si>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</si>
  <si>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</si>
  <si>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</si>
  <si>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</si>
  <si>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</si>
  <si>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</si>
  <si>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</si>
  <si>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</si>
  <si>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</si>
  <si>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</si>
  <si>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</si>
  <si>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</si>
  <si>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</si>
  <si>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</si>
  <si>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</si>
  <si>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</si>
  <si>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</si>
  <si>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</si>
  <si>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</si>
  <si>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</si>
  <si>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</si>
  <si>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</si>
  <si>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</si>
  <si>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</si>
  <si>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</si>
  <si>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</si>
  <si>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</si>
  <si>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</si>
  <si>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</si>
  <si>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</si>
  <si>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</si>
  <si>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</si>
  <si>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</si>
  <si>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</si>
  <si>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</si>
  <si>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</si>
  <si>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</si>
  <si>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</si>
  <si>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</si>
  <si>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</si>
  <si>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</si>
  <si>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</si>
  <si>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</si>
  <si>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</si>
  <si>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</si>
  <si>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</si>
  <si>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</si>
  <si>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</si>
  <si>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</si>
  <si>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</si>
  <si>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</si>
  <si>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</si>
  <si>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</si>
  <si>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</si>
  <si>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</si>
  <si>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</si>
  <si>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</si>
  <si>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</si>
  <si>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</si>
  <si>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</si>
  <si>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</si>
  <si>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</si>
  <si>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</si>
  <si>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</si>
  <si>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</si>
  <si>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</si>
  <si>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</si>
  <si>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</si>
  <si>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</si>
  <si>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</si>
  <si>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</si>
  <si>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</si>
  <si>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</si>
  <si>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</si>
  <si>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</si>
  <si>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</si>
  <si>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</si>
  <si>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</si>
  <si>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</si>
  <si>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</si>
  <si>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</si>
  <si>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</si>
  <si>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</si>
  <si>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</si>
  <si>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</si>
  <si>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</si>
  <si>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</si>
  <si>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</si>
  <si>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</si>
  <si>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</si>
  <si>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</si>
  <si>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</si>
  <si>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</si>
  <si>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</si>
  <si>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</si>
  <si>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</si>
  <si>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</si>
  <si>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</si>
  <si>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</si>
  <si>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</si>
  <si>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</si>
  <si>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</si>
  <si>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</si>
  <si>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</si>
  <si>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</si>
  <si>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</si>
  <si>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</si>
  <si>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</si>
  <si>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</si>
  <si>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</si>
  <si>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</si>
  <si>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</si>
  <si>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</si>
  <si>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</si>
  <si>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</si>
  <si>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</si>
  <si>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</si>
  <si>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</si>
  <si>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</si>
  <si>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</si>
  <si>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</si>
  <si>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</si>
  <si>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</si>
  <si>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</si>
  <si>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</si>
  <si>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</si>
  <si>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</si>
  <si>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</si>
  <si>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</si>
  <si>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</si>
  <si>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</si>
  <si>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</si>
  <si>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</si>
  <si>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</si>
  <si>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</si>
  <si>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</si>
  <si>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</si>
  <si>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</si>
  <si>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</si>
  <si>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</si>
  <si>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</si>
  <si>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</si>
  <si>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</si>
  <si>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</si>
  <si>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</si>
  <si>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</si>
  <si>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</si>
  <si>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</si>
  <si>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</si>
  <si>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</si>
  <si>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</si>
  <si>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</si>
  <si>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</si>
  <si>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</si>
  <si>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</si>
  <si>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</si>
  <si>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</si>
  <si>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</si>
  <si>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</si>
  <si>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</si>
  <si>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</si>
  <si>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</si>
  <si>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</si>
  <si>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</si>
  <si>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</si>
  <si>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</si>
  <si>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</si>
  <si>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</si>
  <si>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</si>
  <si>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</si>
  <si>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</si>
  <si>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</si>
  <si>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</si>
  <si>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</si>
  <si>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</si>
  <si>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</si>
  <si>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</si>
  <si>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</si>
  <si>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</si>
  <si>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</si>
  <si>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</si>
  <si>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</si>
  <si>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</si>
  <si>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</si>
  <si>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</si>
  <si>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</si>
  <si>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</si>
  <si>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</si>
  <si>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</si>
  <si>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</si>
  <si>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</si>
  <si>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</si>
  <si>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</si>
  <si>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</si>
  <si>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</si>
  <si>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</si>
  <si>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</si>
  <si>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</si>
  <si>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</si>
  <si>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</si>
  <si>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</si>
  <si>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</si>
  <si>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</si>
  <si>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</si>
  <si>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</si>
  <si>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</si>
  <si>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</si>
  <si>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</si>
  <si>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</si>
  <si>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</si>
  <si>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</si>
  <si>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</si>
  <si>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</si>
  <si>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</si>
  <si>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</si>
  <si>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</si>
  <si>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</si>
  <si>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</si>
  <si>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</si>
  <si>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</si>
  <si>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</si>
  <si>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</si>
  <si>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</si>
  <si>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</si>
  <si>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</si>
  <si>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</si>
  <si>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</si>
  <si>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</si>
  <si>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</si>
  <si>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</si>
  <si>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</si>
  <si>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</si>
  <si>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</si>
  <si>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</si>
  <si>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</si>
  <si>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</si>
  <si>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</si>
  <si>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</si>
  <si>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</si>
  <si>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</si>
  <si>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</si>
  <si>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</si>
  <si>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</si>
  <si>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</si>
  <si>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</si>
  <si>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</si>
  <si>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</si>
  <si>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</si>
  <si>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</si>
  <si>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</si>
  <si>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</si>
  <si>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</si>
  <si>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</si>
  <si>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</si>
  <si>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</si>
  <si>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</si>
  <si>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</si>
  <si>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</si>
  <si>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</si>
  <si>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</si>
  <si>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</si>
  <si>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</si>
  <si>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</si>
  <si>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</si>
  <si>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</si>
  <si>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</si>
  <si>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</si>
  <si>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</si>
  <si>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</si>
  <si>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</si>
  <si>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</si>
  <si>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</si>
  <si>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</si>
  <si>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</si>
  <si>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</si>
  <si>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</si>
  <si>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</si>
  <si>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</si>
  <si>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</si>
  <si>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</si>
  <si>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</si>
  <si>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</si>
  <si>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</si>
  <si>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</si>
  <si>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</si>
  <si>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</si>
  <si>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</si>
  <si>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</si>
  <si>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</si>
  <si>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</si>
  <si>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</si>
  <si>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</si>
  <si>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</si>
  <si>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</si>
  <si>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</si>
  <si>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</si>
  <si>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</si>
  <si>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</si>
  <si>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</si>
  <si>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</si>
  <si>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</si>
  <si>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</si>
  <si>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</si>
  <si>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</si>
  <si>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</si>
  <si>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</si>
  <si>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</si>
  <si>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</si>
  <si>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</si>
  <si>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</si>
  <si>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</si>
  <si>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</si>
  <si>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</si>
  <si>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</si>
  <si>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</si>
  <si>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</si>
  <si>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</si>
  <si>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</si>
  <si>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</si>
  <si>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</si>
  <si>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</si>
  <si>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</si>
  <si>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</si>
  <si>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</si>
  <si>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</si>
  <si>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</si>
  <si>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</si>
  <si>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</si>
  <si>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</si>
  <si>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</si>
  <si>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</si>
  <si>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</si>
  <si>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</si>
  <si>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</si>
  <si>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</si>
  <si>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</si>
  <si>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</si>
  <si>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</si>
  <si>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</si>
  <si>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</si>
  <si>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</si>
  <si>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</si>
  <si>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</si>
  <si>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</si>
  <si>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</si>
  <si>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</si>
  <si>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</si>
  <si>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</si>
  <si>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</si>
  <si>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</si>
  <si>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</si>
  <si>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</si>
  <si>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</si>
  <si>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</si>
  <si>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</si>
  <si>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</si>
  <si>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</si>
  <si>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</si>
  <si>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</si>
  <si>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</si>
  <si>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</si>
  <si>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</si>
  <si>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</si>
  <si>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</si>
  <si>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</si>
  <si>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</si>
  <si>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</si>
  <si>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</si>
  <si>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</si>
  <si>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</si>
  <si>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</si>
  <si>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</si>
  <si>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</si>
  <si>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</si>
  <si>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</si>
  <si>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</si>
  <si>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</si>
  <si>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</si>
  <si>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</si>
  <si>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</si>
  <si>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</si>
  <si>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</si>
  <si>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</si>
  <si>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</si>
  <si>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</si>
  <si>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</si>
  <si>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</si>
  <si>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</si>
  <si>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</si>
  <si>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</si>
  <si>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</si>
  <si>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</si>
  <si>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</si>
  <si>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</si>
  <si>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</si>
  <si>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</si>
  <si>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</si>
  <si>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</si>
  <si>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</si>
  <si>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</si>
  <si>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</si>
  <si>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</si>
  <si>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</si>
  <si>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</si>
  <si>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</si>
  <si>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</si>
  <si>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</si>
  <si>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</si>
  <si>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</si>
  <si>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</si>
  <si>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</si>
  <si>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</si>
  <si>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</si>
  <si>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</si>
  <si>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</si>
  <si>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</si>
  <si>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</si>
  <si>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</si>
  <si>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</si>
  <si>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</si>
  <si>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</si>
  <si>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</si>
  <si>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</si>
  <si>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</si>
  <si>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</si>
  <si>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</si>
  <si>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</si>
  <si>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</si>
  <si>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</si>
  <si>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</si>
  <si>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</si>
  <si>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</si>
  <si>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</si>
  <si>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</si>
  <si>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</si>
  <si>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</si>
  <si>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</si>
  <si>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</si>
  <si>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</si>
  <si>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</si>
  <si>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</si>
  <si>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</si>
  <si>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</si>
  <si>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</si>
  <si>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</si>
  <si>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</si>
  <si>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</si>
  <si>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</si>
  <si>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</si>
  <si>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</si>
  <si>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</si>
  <si>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</si>
  <si>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</si>
  <si>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</si>
  <si>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</si>
  <si>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</si>
  <si>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</si>
  <si>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</si>
  <si>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</si>
  <si>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</si>
  <si>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</si>
  <si>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</si>
  <si>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</si>
  <si>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</si>
  <si>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</si>
  <si>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</si>
  <si>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</si>
  <si>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</si>
  <si>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</si>
  <si>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</si>
  <si>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</si>
  <si>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</si>
  <si>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</si>
  <si>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</si>
  <si>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</si>
  <si>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</si>
  <si>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</si>
  <si>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</si>
  <si>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</si>
  <si>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</si>
  <si>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</si>
  <si>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</si>
  <si>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</si>
  <si>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</si>
  <si>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</si>
  <si>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</si>
  <si>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</si>
  <si>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</si>
  <si>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</si>
  <si>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</si>
  <si>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</si>
  <si>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</si>
  <si>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</si>
  <si>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</si>
  <si>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</si>
  <si>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</si>
  <si>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</si>
  <si>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</si>
  <si>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</si>
  <si>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</si>
  <si>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</si>
  <si>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</si>
  <si>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</si>
  <si>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</si>
  <si>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</si>
  <si>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</si>
  <si>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</si>
  <si>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</si>
  <si>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</si>
  <si>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</si>
  <si>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</si>
  <si>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</si>
  <si>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</si>
  <si>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</si>
  <si>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</si>
  <si>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</si>
  <si>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</si>
  <si>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</si>
  <si>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</si>
  <si>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</si>
  <si>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</si>
  <si>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</si>
  <si>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</si>
  <si>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</si>
  <si>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</si>
  <si>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</si>
  <si>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</si>
  <si>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</si>
  <si>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</si>
  <si>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</si>
  <si>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</si>
  <si>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</si>
  <si>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</si>
  <si>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</si>
  <si>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</si>
  <si>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</si>
  <si>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</si>
  <si>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</si>
  <si>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</si>
  <si>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</si>
  <si>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</si>
  <si>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</si>
  <si>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</si>
  <si>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</si>
  <si>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</si>
  <si>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</si>
  <si>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</si>
  <si>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</si>
  <si>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</si>
  <si>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</si>
  <si>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</si>
  <si>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</si>
  <si>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</si>
  <si>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</si>
  <si>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</si>
  <si>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</si>
  <si>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</si>
  <si>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</si>
  <si>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</si>
  <si>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</si>
  <si>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</si>
  <si>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</si>
  <si>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</si>
  <si>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</si>
  <si>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</si>
  <si>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</si>
  <si>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</si>
  <si>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</si>
  <si>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</si>
  <si>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</si>
  <si>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</si>
  <si>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</si>
  <si>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</si>
  <si>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</si>
  <si>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</si>
  <si>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</si>
  <si>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</si>
  <si>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</si>
  <si>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</si>
  <si>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</si>
  <si>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</si>
  <si>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</si>
  <si>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</si>
  <si>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</si>
  <si>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</si>
  <si>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</si>
  <si>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</si>
  <si>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</si>
  <si>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</si>
  <si>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</si>
  <si>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</si>
  <si>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</si>
  <si>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</si>
  <si>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</si>
  <si>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</si>
  <si>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</si>
  <si>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</si>
  <si>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</si>
  <si>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</si>
  <si>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</si>
  <si>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</si>
  <si>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</si>
  <si>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</si>
  <si>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</si>
  <si>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</si>
  <si>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</si>
  <si>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</si>
  <si>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</si>
  <si>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</si>
  <si>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</si>
  <si>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</si>
  <si>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</si>
  <si>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</si>
  <si>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</si>
  <si>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</si>
  <si>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</si>
  <si>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</si>
  <si>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</si>
  <si>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</si>
  <si>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</si>
  <si>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</si>
  <si>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</si>
  <si>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</si>
  <si>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</si>
  <si>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</si>
  <si>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</si>
  <si>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</si>
  <si>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</si>
  <si>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</si>
  <si>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</si>
  <si>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</si>
  <si>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</si>
  <si>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</si>
  <si>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</si>
  <si>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</si>
  <si>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</si>
  <si>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</si>
  <si>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</si>
  <si>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</si>
  <si>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</si>
  <si>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</si>
  <si>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</si>
  <si>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</si>
  <si>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</si>
  <si>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</si>
  <si>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</si>
  <si>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</si>
  <si>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</si>
  <si>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</si>
  <si>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</si>
  <si>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</si>
  <si>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</si>
  <si>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</si>
  <si>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</si>
  <si>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</si>
  <si>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</si>
  <si>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</si>
  <si>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</si>
  <si>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</si>
  <si>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</si>
  <si>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</si>
  <si>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</si>
  <si>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</si>
  <si>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</si>
  <si>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</si>
  <si>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</si>
  <si>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</si>
  <si>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</si>
  <si>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</si>
  <si>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</si>
  <si>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</si>
  <si>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</si>
  <si>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</si>
  <si>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</si>
  <si>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</si>
  <si>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</si>
  <si>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</si>
  <si>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</si>
  <si>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</si>
  <si>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</si>
  <si>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</si>
  <si>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</si>
  <si>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</si>
  <si>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</si>
  <si>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</si>
  <si>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</si>
  <si>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</si>
  <si>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</si>
  <si>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</si>
  <si>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</si>
  <si>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</si>
  <si>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</si>
  <si>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</si>
  <si>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</si>
  <si>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</si>
  <si>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</si>
  <si>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</si>
  <si>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</si>
  <si>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</si>
  <si>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</si>
  <si>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</si>
  <si>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</si>
  <si>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</si>
  <si>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</si>
  <si>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</si>
  <si>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</si>
  <si>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</si>
  <si>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</si>
  <si>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</si>
  <si>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</si>
  <si>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</si>
  <si>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</si>
  <si>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</si>
  <si>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</si>
  <si>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</si>
  <si>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</si>
  <si>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</si>
  <si>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</si>
  <si>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</si>
  <si>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</si>
  <si>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</si>
  <si>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</si>
  <si>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</si>
  <si>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</si>
  <si>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</si>
  <si>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</si>
  <si>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</si>
  <si>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</si>
  <si>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</si>
  <si>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</si>
  <si>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</si>
  <si>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</si>
  <si>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</si>
  <si>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</si>
  <si>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</si>
  <si>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</si>
  <si>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</si>
  <si>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</si>
  <si>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</si>
  <si>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</si>
  <si>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</si>
  <si>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</si>
  <si>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</si>
  <si>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</si>
  <si>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</si>
  <si>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</si>
  <si>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</si>
  <si>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</si>
  <si>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</si>
  <si>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</si>
  <si>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</si>
  <si>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</si>
  <si>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</si>
  <si>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</si>
  <si>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</si>
  <si>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</si>
  <si>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</si>
  <si>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</si>
  <si>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</si>
  <si>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</si>
  <si>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</si>
  <si>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</si>
  <si>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</si>
  <si>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</si>
  <si>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</si>
  <si>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</si>
  <si>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</si>
  <si>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</si>
  <si>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</si>
  <si>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</si>
  <si>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</si>
  <si>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</si>
  <si>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</si>
  <si>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</si>
  <si>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</si>
  <si>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</si>
  <si>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</si>
  <si>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</si>
  <si>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</si>
  <si>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</si>
  <si>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</si>
  <si>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</si>
  <si>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</si>
  <si>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</si>
  <si>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</si>
  <si>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TP'S pronto 09h16 / aguardando condições climáticas.</t>
  </si>
  <si>
    <t>TP pronto 09h16 / aguardando condições climáticas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</si>
  <si>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</si>
  <si>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</si>
  <si>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</si>
  <si>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</si>
  <si>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</si>
  <si>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Ativos em preparação para deslocamento</t>
  </si>
  <si>
    <t>V96 solicita MC1 em K67ZEV-2 às 07h30 e circula em licença até o KM 157+500 em ZEV157-1;</t>
  </si>
  <si>
    <t>MC1 07h18 / Autorizado entrada na via 07h20 /em deslocamento para km de trabalho</t>
  </si>
  <si>
    <t>W97 solicita MC1 em ZEM-1 às 07h00 e circula em licença até o KM 156+900 em 157156-1</t>
  </si>
  <si>
    <t>MC1 07h13 / Aguardando passagem do M83 para receber autorização de entrada na via</t>
  </si>
  <si>
    <t>W96 solicita MC1 em ZEM-1 às 07h20 e circula em licença até o KM 153+100 em 154ZRB-1;</t>
  </si>
  <si>
    <t>MC1 07h29 / aguardando partida do W97</t>
  </si>
  <si>
    <t>Alterado programação para km103+500 via 1. TP em preparação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</si>
  <si>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</si>
  <si>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aguardando partida do i23</t>
  </si>
  <si>
    <t>IAAS29</t>
  </si>
  <si>
    <t>ZPG-ZPT</t>
  </si>
  <si>
    <t>ZPGZPT</t>
  </si>
  <si>
    <t xml:space="preserve">MC1 08h45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</si>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</sst>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106" activePane="bottomRight" state="frozen"/>
      <selection pane="bottomRight" activeCell="BJ118" sqref="BJ1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 t="shared" si="2"/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e">
        <f t="shared" si="3"/>
        <v>#VALUE!</v>
      </c>
      <c r="BR32" s="19" t="e">
        <f t="shared" si="4"/>
        <v>#VALUE!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 t="shared" si="2"/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3"/>
        <v>#VALUE!</v>
      </c>
      <c r="BR33" s="19" t="e">
        <f t="shared" si="4"/>
        <v>#VALUE!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 t="shared" si="2"/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3"/>
        <v>#VALUE!</v>
      </c>
      <c r="BR34" s="19" t="e">
        <f t="shared" si="4"/>
        <v>#VALUE!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 t="shared" si="2"/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3"/>
        <v>#VALUE!</v>
      </c>
      <c r="BR35" s="19" t="e">
        <f t="shared" si="4"/>
        <v>#VALUE!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 t="shared" si="2"/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3"/>
        <v>#VALUE!</v>
      </c>
      <c r="BR36" s="19" t="e">
        <f t="shared" si="4"/>
        <v>#VALUE!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 t="shared" si="2"/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3"/>
        <v>#VALUE!</v>
      </c>
      <c r="BR37" s="19" t="e">
        <f t="shared" si="4"/>
        <v>#VALUE!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 t="shared" si="2"/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3"/>
        <v>#VALUE!</v>
      </c>
      <c r="BR38" s="19" t="e">
        <f t="shared" si="4"/>
        <v>#VALUE!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 t="shared" si="2"/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3"/>
        <v>#VALUE!</v>
      </c>
      <c r="BR39" s="19" t="e">
        <f t="shared" si="4"/>
        <v>#VALUE!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 t="shared" si="2"/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3"/>
        <v>#VALUE!</v>
      </c>
      <c r="BR40" s="19" t="e">
        <f t="shared" si="4"/>
        <v>#VALUE!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 t="shared" si="2"/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3"/>
        <v>#VALUE!</v>
      </c>
      <c r="BR41" s="19" t="e">
        <f t="shared" si="4"/>
        <v>#VALUE!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 t="shared" si="2"/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3"/>
        <v>#VALUE!</v>
      </c>
      <c r="BR42" s="19" t="e">
        <f t="shared" si="4"/>
        <v>#VALUE!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 t="shared" si="2"/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3"/>
        <v>#VALUE!</v>
      </c>
      <c r="BR43" s="19" t="e">
        <f t="shared" si="4"/>
        <v>#VALUE!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 t="shared" si="2"/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3"/>
        <v>#VALUE!</v>
      </c>
      <c r="BR45" s="19" t="e">
        <f t="shared" si="4"/>
        <v>#VALUE!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 t="shared" si="2"/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3"/>
        <v>#VALUE!</v>
      </c>
      <c r="BR46" s="19" t="e">
        <f t="shared" si="4"/>
        <v>#VALUE!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 t="shared" si="2"/>
        <v>ERRO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3"/>
        <v>#VALUE!</v>
      </c>
      <c r="BR47" s="19" t="e">
        <f t="shared" si="4"/>
        <v>#VALUE!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 t="shared" si="2"/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3"/>
        <v>#VALUE!</v>
      </c>
      <c r="BR48" s="19" t="e">
        <f t="shared" si="4"/>
        <v>#VALUE!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 t="shared" si="2"/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3"/>
        <v>#VALUE!</v>
      </c>
      <c r="BR49" s="19" t="e">
        <f t="shared" si="4"/>
        <v>#VALUE!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 t="shared" si="2"/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3"/>
        <v>#VALUE!</v>
      </c>
      <c r="BR50" s="19" t="e">
        <f t="shared" si="4"/>
        <v>#VALUE!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 t="shared" si="2"/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3"/>
        <v>#VALUE!</v>
      </c>
      <c r="BR51" s="19" t="e">
        <f t="shared" si="4"/>
        <v>#VALUE!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 t="shared" si="2"/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3"/>
        <v>#VALUE!</v>
      </c>
      <c r="BR52" s="19" t="e">
        <f t="shared" si="4"/>
        <v>#VALUE!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 t="shared" si="2"/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3"/>
        <v>#VALUE!</v>
      </c>
      <c r="BR55" s="19" t="e">
        <f t="shared" si="4"/>
        <v>#VALUE!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 t="shared" si="2"/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3"/>
        <v>#VALUE!</v>
      </c>
      <c r="BR56" s="19" t="e">
        <f t="shared" si="4"/>
        <v>#VALUE!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 t="shared" si="2"/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e">
        <f t="shared" si="3"/>
        <v>#VALUE!</v>
      </c>
      <c r="BR57" s="19" t="e">
        <f t="shared" si="4"/>
        <v>#VALUE!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 t="shared" si="2"/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3"/>
        <v>#VALUE!</v>
      </c>
      <c r="BR58" s="19" t="e">
        <f t="shared" si="4"/>
        <v>#VALUE!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 t="shared" si="2"/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3"/>
        <v>#VALUE!</v>
      </c>
      <c r="BR59" s="19" t="e">
        <f t="shared" si="4"/>
        <v>#VALUE!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 t="shared" si="2"/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3"/>
        <v>#VALUE!</v>
      </c>
      <c r="BR60" s="19" t="e">
        <f t="shared" si="4"/>
        <v>#VALUE!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 t="shared" si="2"/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3"/>
        <v>#VALUE!</v>
      </c>
      <c r="BR61" s="19" t="e">
        <f t="shared" si="4"/>
        <v>#VALUE!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 t="shared" si="2"/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 t="shared" si="2"/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3"/>
        <v>#VALUE!</v>
      </c>
      <c r="BR64" s="19" t="e">
        <f t="shared" si="4"/>
        <v>#VALUE!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 t="shared" si="2"/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3"/>
        <v>#VALUE!</v>
      </c>
      <c r="BR65" s="19" t="e">
        <f t="shared" si="4"/>
        <v>#VALUE!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 t="shared" si="2"/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3"/>
        <v>#VALUE!</v>
      </c>
      <c r="BR66" s="19" t="e">
        <f t="shared" si="4"/>
        <v>#VALUE!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 t="shared" si="2"/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3"/>
        <v>#VALUE!</v>
      </c>
      <c r="BR68" s="19" t="e">
        <f t="shared" si="4"/>
        <v>#VALUE!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 t="shared" si="2"/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3"/>
        <v>#VALUE!</v>
      </c>
      <c r="BR69" s="19" t="e">
        <f t="shared" si="4"/>
        <v>#VALUE!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 t="shared" si="2"/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3"/>
        <v>#VALUE!</v>
      </c>
      <c r="BR70" s="19" t="e">
        <f t="shared" si="4"/>
        <v>#VALUE!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 t="shared" si="8"/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9"/>
        <v>#VALUE!</v>
      </c>
      <c r="BR72" s="19" t="e">
        <f t="shared" si="10"/>
        <v>#VALUE!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 t="shared" si="8"/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9"/>
        <v>#VALUE!</v>
      </c>
      <c r="BR73" s="19" t="e">
        <f t="shared" si="10"/>
        <v>#VALUE!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 t="shared" si="8"/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9"/>
        <v>#VALUE!</v>
      </c>
      <c r="BR74" s="19" t="e">
        <f t="shared" si="10"/>
        <v>#VALUE!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 t="shared" si="8"/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9"/>
        <v>#VALUE!</v>
      </c>
      <c r="BR75" s="19" t="e">
        <f t="shared" si="10"/>
        <v>#VALUE!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 t="shared" si="8"/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9"/>
        <v>#VALUE!</v>
      </c>
      <c r="BR76" s="19" t="e">
        <f t="shared" si="10"/>
        <v>#VALUE!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 t="shared" si="8"/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9"/>
        <v>#VALUE!</v>
      </c>
      <c r="BR77" s="19" t="e">
        <f t="shared" si="10"/>
        <v>#VALUE!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 t="shared" si="8"/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9"/>
        <v>#VALUE!</v>
      </c>
      <c r="BR80" s="19" t="e">
        <f t="shared" si="10"/>
        <v>#VALUE!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 t="shared" si="8"/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9"/>
        <v>#VALUE!</v>
      </c>
      <c r="BR81" s="19" t="e">
        <f t="shared" si="10"/>
        <v>#VALUE!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 t="shared" si="8"/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9"/>
        <v>#VALUE!</v>
      </c>
      <c r="BR82" s="19" t="e">
        <f t="shared" si="10"/>
        <v>#VALUE!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 t="shared" si="8"/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9"/>
        <v>#VALUE!</v>
      </c>
      <c r="BR83" s="19" t="e">
        <f t="shared" si="10"/>
        <v>#VALUE!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 t="shared" si="8"/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9"/>
        <v>#VALUE!</v>
      </c>
      <c r="BR84" s="19" t="e">
        <f t="shared" si="10"/>
        <v>#VALUE!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 t="shared" si="8"/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9"/>
        <v>#VALUE!</v>
      </c>
      <c r="BR85" s="19" t="e">
        <f t="shared" si="10"/>
        <v>#VALUE!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 t="shared" si="8"/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9"/>
        <v>#VALUE!</v>
      </c>
      <c r="BR87" s="19" t="e">
        <f t="shared" si="10"/>
        <v>#VALUE!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 t="shared" si="8"/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9"/>
        <v>#VALUE!</v>
      </c>
      <c r="BR89" s="19" t="e">
        <f t="shared" si="10"/>
        <v>#VALUE!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 t="shared" si="8"/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9"/>
        <v>#VALUE!</v>
      </c>
      <c r="BR90" s="19" t="e">
        <f t="shared" si="10"/>
        <v>#VALUE!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 t="shared" si="8"/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9"/>
        <v>#VALUE!</v>
      </c>
      <c r="BR91" s="19" t="e">
        <f t="shared" si="10"/>
        <v>#VALUE!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 t="shared" si="8"/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9"/>
        <v>#VALUE!</v>
      </c>
      <c r="BR93" s="19" t="e">
        <f t="shared" si="10"/>
        <v>#VALUE!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 t="shared" si="8"/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9"/>
        <v>#VALUE!</v>
      </c>
      <c r="BR94" s="19" t="e">
        <f t="shared" si="10"/>
        <v>#VALUE!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 t="shared" si="8"/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9"/>
        <v>#VALUE!</v>
      </c>
      <c r="BR96" s="19" t="e">
        <f t="shared" si="10"/>
        <v>#VALUE!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 t="shared" si="8"/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9"/>
        <v>#VALUE!</v>
      </c>
      <c r="BR97" s="19" t="e">
        <f t="shared" si="10"/>
        <v>#VALUE!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 t="shared" si="8"/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9"/>
        <v>#VALUE!</v>
      </c>
      <c r="BR98" s="19" t="e">
        <f t="shared" si="10"/>
        <v>#VALUE!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 t="shared" si="8"/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9"/>
        <v>#VALUE!</v>
      </c>
      <c r="BR99" s="19" t="e">
        <f t="shared" si="10"/>
        <v>#VALUE!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 t="shared" ref="AY101:AY163" si="14"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5">IF(AND(BR101&lt;1,BS101&lt;1),"Produção e Intervalo",IF(BR101&lt;1,"Intervalo",IF(BS101&lt;1,"Produção","Aderente")))</f>
        <v>#VALUE!</v>
      </c>
      <c r="BR101" s="19" t="e">
        <f t="shared" ref="BR101:BR163" si="16">IF(OR(B101="",F101=""),"*",AY101/P101)</f>
        <v>#VALUE!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 t="shared" si="14"/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5"/>
        <v>#VALUE!</v>
      </c>
      <c r="BR103" s="19" t="e">
        <f t="shared" si="16"/>
        <v>#VALUE!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 t="shared" si="14"/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5"/>
        <v>#VALUE!</v>
      </c>
      <c r="BR104" s="19" t="e">
        <f t="shared" si="16"/>
        <v>#VALUE!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(TP-729)45995</v>
      </c>
      <c r="B105" s="171">
        <v>45995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0.41666666666666669</v>
      </c>
      <c r="P105" s="173">
        <v>6.25E-2</v>
      </c>
      <c r="Q105" s="84">
        <v>20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ERRO</v>
      </c>
      <c r="AZ105" s="14"/>
      <c r="BA105" s="72"/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e">
        <f t="shared" si="15"/>
        <v>#VALUE!</v>
      </c>
      <c r="BR105" s="19" t="e">
        <f t="shared" si="16"/>
        <v>#VALUE!</v>
      </c>
      <c r="BS105" s="19">
        <f t="shared" si="17"/>
        <v>0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 t="s">
        <v>665</v>
      </c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/>
      <c r="AU106" s="39"/>
      <c r="AV106" s="39"/>
      <c r="AW106" s="39"/>
      <c r="AX106" s="39"/>
      <c r="AY106" s="293" t="str">
        <f t="shared" si="14"/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1146</v>
      </c>
      <c r="BK106" s="17" t="s">
        <v>1146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1146</v>
      </c>
      <c r="BQ106" s="13" t="e">
        <f t="shared" si="15"/>
        <v>#VALUE!</v>
      </c>
      <c r="BR106" s="19" t="e">
        <f t="shared" si="16"/>
        <v>#VALUE!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/>
      <c r="AU108" s="39"/>
      <c r="AV108" s="39"/>
      <c r="AW108" s="39"/>
      <c r="AX108" s="39"/>
      <c r="AY108" s="293" t="str">
        <f t="shared" si="14"/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1147</v>
      </c>
      <c r="BK108" s="17" t="s">
        <v>1147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1147</v>
      </c>
      <c r="BQ108" s="13" t="e">
        <f t="shared" si="15"/>
        <v>#VALUE!</v>
      </c>
      <c r="BR108" s="19" t="e">
        <f t="shared" si="16"/>
        <v>#VALUE!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1148</v>
      </c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1149</v>
      </c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1150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0.47083333333333333</v>
      </c>
      <c r="AU111" s="39"/>
      <c r="AV111" s="39"/>
      <c r="AW111" s="39"/>
      <c r="AX111" s="39"/>
      <c r="AY111" s="293">
        <f t="shared" si="14"/>
        <v>8.3333333333333315E-2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1</v>
      </c>
      <c r="BI111" s="17"/>
      <c r="BJ111" s="17" t="s">
        <v>1151</v>
      </c>
      <c r="BK111" s="17"/>
      <c r="BL111" s="16"/>
      <c r="BM111" s="15"/>
      <c r="BN111" s="15"/>
      <c r="BO111" s="165"/>
      <c r="BP111" s="17"/>
      <c r="BQ111" s="13" t="str">
        <f t="shared" si="15"/>
        <v>Produção</v>
      </c>
      <c r="BR111" s="19">
        <f t="shared" si="16"/>
        <v>0.99999999999999978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 t="s">
        <v>988</v>
      </c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1</v>
      </c>
      <c r="BI113" s="17"/>
      <c r="BJ113" s="17" t="s">
        <v>1152</v>
      </c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1</v>
      </c>
      <c r="BI114" s="17"/>
      <c r="BJ114" s="17" t="s">
        <v>1153</v>
      </c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1</v>
      </c>
      <c r="BI115" s="17"/>
      <c r="BJ115" s="17" t="s">
        <v>1153</v>
      </c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1</v>
      </c>
      <c r="BI116" s="17"/>
      <c r="BJ116" s="17" t="s">
        <v>1153</v>
      </c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0.38611111111111113</v>
      </c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1</v>
      </c>
      <c r="BI117" s="17"/>
      <c r="BJ117" s="17" t="s">
        <v>1153</v>
      </c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1154</v>
      </c>
      <c r="N118" s="204" t="s">
        <v>1155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1156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1157</v>
      </c>
      <c r="BK118" s="17"/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1158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1</v>
      </c>
      <c r="BI119" s="17"/>
      <c r="BJ119" s="17" t="s">
        <v>1159</v>
      </c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1160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1</v>
      </c>
      <c r="BI120" s="17"/>
      <c r="BJ120" s="17" t="s">
        <v>1161</v>
      </c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1162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1</v>
      </c>
      <c r="BI121" s="17"/>
      <c r="BJ121" s="17" t="s">
        <v>1163</v>
      </c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1164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1</v>
      </c>
      <c r="BI122" s="17"/>
      <c r="BJ122" s="17" t="s">
        <v>1165</v>
      </c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1</v>
      </c>
      <c r="BI124" s="17"/>
      <c r="BJ124" s="17" t="s">
        <v>1166</v>
      </c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1167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0.61458333333333337</v>
      </c>
      <c r="AU125" s="39"/>
      <c r="AV125" s="39"/>
      <c r="AW125" s="39"/>
      <c r="AX125" s="39"/>
      <c r="AY125" s="293">
        <f t="shared" si="14"/>
        <v>0.22916666666666669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1</v>
      </c>
      <c r="BI125" s="17"/>
      <c r="BJ125" s="17" t="s">
        <v>1168</v>
      </c>
      <c r="BK125" s="17"/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1.0000000000000002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1</v>
      </c>
      <c r="BI126" s="17"/>
      <c r="BJ126" s="17" t="s">
        <v>1168</v>
      </c>
      <c r="BK126" s="17"/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1</v>
      </c>
      <c r="BI127" s="17"/>
      <c r="BJ127" s="17" t="s">
        <v>1168</v>
      </c>
      <c r="BK127" s="17"/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1</v>
      </c>
      <c r="BI128" s="17"/>
      <c r="BJ128" s="17" t="s">
        <v>988</v>
      </c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1169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1170</v>
      </c>
      <c r="N129" s="204" t="s">
        <v>1171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1</v>
      </c>
      <c r="BI129" s="17"/>
      <c r="BJ129" s="17" t="s">
        <v>1172</v>
      </c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82:Y96 X113:Y113 V130:Y450 X129:Y129 V119:Y128 X106:Y110 V106:W106 W111:Y111 V112:Y112 W114:Y118 V104:Y105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1173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1174</v>
      </c>
      <c r="C4" s="331" t="s">
        <v>1175</v>
      </c>
      <c r="D4" s="331" t="s">
        <v>1176</v>
      </c>
      <c r="E4" s="331" t="s">
        <v>1177</v>
      </c>
      <c r="F4" s="331" t="s">
        <v>8</v>
      </c>
      <c r="G4" s="331" t="s">
        <v>1178</v>
      </c>
    </row>
    <row r="5" spans="2:7">
      <c r="B5" s="334" t="s">
        <v>1145</v>
      </c>
      <c r="C5" s="334">
        <v>314978</v>
      </c>
      <c r="D5" s="334" t="s">
        <v>1179</v>
      </c>
      <c r="E5" s="334" t="s">
        <v>537</v>
      </c>
      <c r="F5" s="334" t="s">
        <v>101</v>
      </c>
      <c r="G5" s="334"/>
    </row>
    <row r="6" spans="2:7">
      <c r="B6" s="334" t="s">
        <v>1180</v>
      </c>
      <c r="C6" s="334">
        <v>256790</v>
      </c>
      <c r="D6" s="334" t="s">
        <v>1181</v>
      </c>
      <c r="E6" s="334" t="s">
        <v>537</v>
      </c>
      <c r="F6" s="334" t="s">
        <v>1182</v>
      </c>
      <c r="G6" s="335">
        <v>45992</v>
      </c>
    </row>
    <row r="7" spans="2:7">
      <c r="B7" s="334" t="s">
        <v>1183</v>
      </c>
      <c r="C7" s="334">
        <v>265193</v>
      </c>
      <c r="D7" s="334" t="s">
        <v>1184</v>
      </c>
      <c r="E7" s="334" t="s">
        <v>538</v>
      </c>
      <c r="F7" s="334" t="s">
        <v>1185</v>
      </c>
      <c r="G7" s="334"/>
    </row>
    <row r="8" spans="2:7">
      <c r="B8" s="334" t="s">
        <v>1186</v>
      </c>
      <c r="C8" s="334">
        <v>293716</v>
      </c>
      <c r="D8" s="334" t="s">
        <v>1187</v>
      </c>
      <c r="E8" s="334" t="s">
        <v>538</v>
      </c>
      <c r="F8" s="334" t="s">
        <v>1185</v>
      </c>
      <c r="G8" s="334"/>
    </row>
    <row r="9" spans="2:7">
      <c r="B9" s="334" t="s">
        <v>1188</v>
      </c>
      <c r="C9" s="334">
        <v>257258</v>
      </c>
      <c r="D9" s="334" t="s">
        <v>1189</v>
      </c>
      <c r="E9" s="334" t="s">
        <v>539</v>
      </c>
      <c r="F9" s="334" t="s">
        <v>144</v>
      </c>
      <c r="G9" s="334"/>
    </row>
    <row r="10" spans="2:7">
      <c r="B10" s="334" t="s">
        <v>1190</v>
      </c>
      <c r="C10" s="334">
        <v>371147</v>
      </c>
      <c r="D10" s="334" t="s">
        <v>1191</v>
      </c>
      <c r="E10" s="334" t="s">
        <v>539</v>
      </c>
      <c r="F10" s="334" t="s">
        <v>144</v>
      </c>
      <c r="G10" s="334"/>
    </row>
    <row r="11" spans="2:7">
      <c r="B11" s="334" t="s">
        <v>1192</v>
      </c>
      <c r="C11" s="334">
        <v>259230</v>
      </c>
      <c r="D11" s="334" t="s">
        <v>1193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1194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1195</v>
      </c>
      <c r="C13" s="334">
        <v>258542</v>
      </c>
      <c r="D13" s="334" t="s">
        <v>1196</v>
      </c>
      <c r="E13" s="334" t="s">
        <v>540</v>
      </c>
      <c r="F13" s="334" t="s">
        <v>180</v>
      </c>
      <c r="G13" s="334"/>
    </row>
    <row r="14" spans="2:7">
      <c r="B14" s="334" t="s">
        <v>1197</v>
      </c>
      <c r="C14" s="334">
        <v>257050</v>
      </c>
      <c r="D14" s="334" t="s">
        <v>1198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1199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1200</v>
      </c>
      <c r="E3" s="326" t="s">
        <v>1201</v>
      </c>
      <c r="F3" s="326" t="s">
        <v>1202</v>
      </c>
      <c r="G3" s="331" t="s">
        <v>1203</v>
      </c>
      <c r="H3" s="326" t="s">
        <v>1204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1205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1206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1207</v>
      </c>
      <c r="G6" s="333" t="s">
        <v>1208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1209</v>
      </c>
      <c r="H7" s="327"/>
    </row>
    <row r="8" spans="3:8">
      <c r="C8" s="327" t="s">
        <v>464</v>
      </c>
      <c r="D8" s="327" t="s">
        <v>1210</v>
      </c>
      <c r="E8" s="328">
        <v>45993</v>
      </c>
      <c r="F8" s="327">
        <v>12000</v>
      </c>
      <c r="G8" s="332" t="s">
        <v>1211</v>
      </c>
      <c r="H8" s="327"/>
    </row>
    <row r="9" spans="3:8" ht="29.25">
      <c r="C9" s="327" t="s">
        <v>464</v>
      </c>
      <c r="D9" s="327" t="s">
        <v>1212</v>
      </c>
      <c r="E9" s="328">
        <v>45993</v>
      </c>
      <c r="F9" s="327">
        <v>9000</v>
      </c>
      <c r="G9" s="332" t="s">
        <v>1213</v>
      </c>
      <c r="H9" s="327"/>
    </row>
    <row r="10" spans="3:8" ht="29.25">
      <c r="C10" s="327" t="s">
        <v>464</v>
      </c>
      <c r="D10" s="327" t="s">
        <v>1214</v>
      </c>
      <c r="E10" s="328">
        <v>45993</v>
      </c>
      <c r="F10" s="327">
        <v>10000</v>
      </c>
      <c r="G10" s="332" t="s">
        <v>1213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1215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1216</v>
      </c>
      <c r="D5" s="372"/>
      <c r="E5" s="372"/>
      <c r="F5" s="372"/>
      <c r="G5" s="372"/>
      <c r="H5" s="372"/>
      <c r="I5" s="372"/>
      <c r="J5" s="373"/>
      <c r="K5" s="374" t="s">
        <v>1217</v>
      </c>
      <c r="L5" s="375"/>
      <c r="M5" s="375"/>
      <c r="N5" s="375"/>
      <c r="O5" s="376" t="s">
        <v>1218</v>
      </c>
      <c r="P5" s="377"/>
      <c r="Q5" s="378"/>
    </row>
    <row r="6" spans="1:17" s="94" customFormat="1" ht="15.75" customHeight="1">
      <c r="A6" s="88" t="s">
        <v>1219</v>
      </c>
      <c r="B6" s="95" t="s">
        <v>1220</v>
      </c>
      <c r="C6" s="96" t="s">
        <v>869</v>
      </c>
      <c r="D6" s="97" t="s">
        <v>870</v>
      </c>
      <c r="E6" s="96" t="s">
        <v>1221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1222</v>
      </c>
      <c r="M6" s="139" t="s">
        <v>335</v>
      </c>
      <c r="N6" s="140" t="s">
        <v>864</v>
      </c>
      <c r="O6" s="246" t="s">
        <v>907</v>
      </c>
      <c r="P6" s="157"/>
      <c r="Q6" s="193" t="s">
        <v>1223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45995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0.41666666666666669</v>
      </c>
      <c r="J107" s="132">
        <f>IF(SP_SUL!P105="","*",SP_SUL!P105)</f>
        <v>6.25E-2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1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1</v>
      </c>
      <c r="P115" s="91"/>
      <c r="Q115" s="145" t="str">
        <f>IF($A$2=1,IF(SP_SUL!BJ113="","*",SP_SUL!BJ113),IF(SP_SUL!BK113="","*",SP_SUL!BK113))</f>
        <v>TP'S pronto 09h16 / aguardando condições climáticas.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1</v>
      </c>
      <c r="P116" s="91"/>
      <c r="Q116" s="145" t="str">
        <f>IF($A$2=1,IF(SP_SUL!BJ114="","*",SP_SUL!BJ114),IF(SP_SUL!BK114="","*",SP_SUL!BK114))</f>
        <v>TP pronto 09h16 / aguardando condições climáticas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1</v>
      </c>
      <c r="P117" s="91"/>
      <c r="Q117" s="145" t="str">
        <f>IF($A$2=1,IF(SP_SUL!BJ115="","*",SP_SUL!BJ115),IF(SP_SUL!BK115="","*",SP_SUL!BK115))</f>
        <v>TP pronto 09h16 / aguardando condições climáticas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1</v>
      </c>
      <c r="P118" s="91"/>
      <c r="Q118" s="145" t="str">
        <f>IF($A$2=1,IF(SP_SUL!BJ116="","*",SP_SUL!BJ116),IF(SP_SUL!BK116="","*",SP_SUL!BK116))</f>
        <v>TP pronto 09h16 / aguardando condições climáticas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1</v>
      </c>
      <c r="P119" s="91"/>
      <c r="Q119" s="145" t="str">
        <f>IF($A$2=1,IF(SP_SUL!BJ117="","*",SP_SUL!BJ117),IF(SP_SUL!BK117="","*",SP_SUL!BK117))</f>
        <v>TP pronto 09h16 / aguardando condições climáticas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1</v>
      </c>
      <c r="P121" s="91"/>
      <c r="Q121" s="145" t="str">
        <f>IF($A$2=1,IF(SP_SUL!BJ119="","*",SP_SUL!BJ119),IF(SP_SUL!BK119="","*",SP_SUL!BK119))</f>
        <v>Ativos em preparação para deslocamento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1</v>
      </c>
      <c r="P122" s="91"/>
      <c r="Q122" s="145" t="str">
        <f>IF($A$2=1,IF(SP_SUL!BJ120="","*",SP_SUL!BJ120),IF(SP_SUL!BK120="","*",SP_SUL!BK120))</f>
        <v>MC1 07h18 / Autorizado entrada na via 07h20 /em deslocamento para km de trabalho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1</v>
      </c>
      <c r="P123" s="91"/>
      <c r="Q123" s="145" t="str">
        <f>IF($A$2=1,IF(SP_SUL!BJ121="","*",SP_SUL!BJ121),IF(SP_SUL!BK121="","*",SP_SUL!BK121))</f>
        <v>MC1 07h13 / Aguardando passagem do M83 para receber autorização de entrada na via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1</v>
      </c>
      <c r="P124" s="91"/>
      <c r="Q124" s="145" t="str">
        <f>IF($A$2=1,IF(SP_SUL!BJ122="","*",SP_SUL!BJ122),IF(SP_SUL!BK122="","*",SP_SUL!BK122))</f>
        <v>MC1 07h29 / aguardando partida do W97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1</v>
      </c>
      <c r="P126" s="91"/>
      <c r="Q126" s="145" t="str">
        <f>IF($A$2=1,IF(SP_SUL!BJ124="","*",SP_SUL!BJ124),IF(SP_SUL!BK124="","*",SP_SUL!BK124))</f>
        <v>Alterado programação para km103+500 via 1. TP em preparação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1</v>
      </c>
      <c r="P127" s="91"/>
      <c r="Q127" s="145" t="str">
        <f>IF($A$2=1,IF(SP_SUL!BJ125="","*",SP_SUL!BJ125),IF(SP_SUL!BK125="","*",SP_SUL!BK125))</f>
        <v>Ativos prontos 07h36 / aguardando partida do i23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1</v>
      </c>
      <c r="P128" s="91"/>
      <c r="Q128" s="145" t="str">
        <f>IF($A$2=1,IF(SP_SUL!BJ126="","*",SP_SUL!BJ126),IF(SP_SUL!BK126="","*",SP_SUL!BK126))</f>
        <v>Ativos prontos 07h36 / aguardando partida do i23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1</v>
      </c>
      <c r="P129" s="91"/>
      <c r="Q129" s="145" t="str">
        <f>IF($A$2=1,IF(SP_SUL!BJ127="","*",SP_SUL!BJ127),IF(SP_SUL!BK127="","*",SP_SUL!BK127))</f>
        <v>Ativos prontos 07h36 / aguardando partida do i23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1</v>
      </c>
      <c r="P130" s="91"/>
      <c r="Q130" s="145" t="str">
        <f>IF($A$2=1,IF(SP_SUL!BJ128="","*",SP_SUL!BJ128),IF(SP_SUL!BK128="","*",SP_SUL!BK128))</f>
        <v>TP em preparação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1</v>
      </c>
      <c r="P131" s="91"/>
      <c r="Q131" s="145" t="str">
        <f>IF($A$2=1,IF(SP_SUL!BJ129="","*",SP_SUL!BJ129),IF(SP_SUL!BK129="","*",SP_SUL!BK129))</f>
        <v xml:space="preserve">MC1 08h45 / 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1223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1224</v>
      </c>
      <c r="W1" s="384"/>
      <c r="X1" s="384"/>
      <c r="Y1" s="104"/>
    </row>
    <row r="2" spans="1:25" s="101" customFormat="1" ht="11.25" customHeight="1">
      <c r="A2" s="105" t="s">
        <v>1225</v>
      </c>
      <c r="B2" s="105" t="s">
        <v>1220</v>
      </c>
      <c r="C2" s="105" t="s">
        <v>313</v>
      </c>
      <c r="D2" s="106" t="s">
        <v>869</v>
      </c>
      <c r="E2" s="106" t="s">
        <v>870</v>
      </c>
      <c r="F2" s="106" t="s">
        <v>1219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1226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45995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0.41666666666666669</v>
      </c>
      <c r="R103" s="128">
        <f>IF(SP_SUL!P105="","*",SP_SUL!P105)</f>
        <v>6.25E-2</v>
      </c>
      <c r="S103" s="110" t="str">
        <f>IF(SP_SUL!Q105="","*",CONCATENATE(SP_SUL!Q105," ",SP_SUL!R105))</f>
        <v>20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1227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1228</v>
      </c>
      <c r="C2" s="96" t="s">
        <v>854</v>
      </c>
      <c r="D2" s="96" t="s">
        <v>856</v>
      </c>
      <c r="E2" s="96" t="s">
        <v>1229</v>
      </c>
      <c r="F2" s="96" t="s">
        <v>1230</v>
      </c>
      <c r="G2" s="96" t="s">
        <v>1231</v>
      </c>
      <c r="H2" s="96" t="s">
        <v>1232</v>
      </c>
      <c r="I2" s="96" t="s">
        <v>1233</v>
      </c>
      <c r="J2" s="96" t="s">
        <v>1234</v>
      </c>
      <c r="K2" s="131" t="s">
        <v>1235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45995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2025-12-05T12:27:22Z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