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793" documentId="8_{B6337239-1A00-434D-AAD0-422EA1FEB5AE}" xr6:coauthVersionLast="47" xr6:coauthVersionMax="47" xr10:uidLastSave="{65FBE389-4D09-4FD0-986D-1189BA0D111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3" i="1" l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 s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S312" i="12" s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<sst xmlns="http://schemas.openxmlformats.org/spreadsheetml/2006/main" count="9931" uniqueCount="1913">
  <si>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</si>
  <si>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</si>
  <si>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</si>
  <si>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</si>
  <si>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</si>
  <si>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</si>
  <si>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</si>
  <si>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</si>
  <si>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</si>
  <si>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</si>
  <si>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</si>
  <si>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</si>
  <si>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</si>
  <si>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</si>
  <si>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</si>
  <si>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</si>
  <si>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</si>
  <si>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</si>
  <si>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</si>
  <si>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</si>
  <si>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</si>
  <si>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</si>
  <si>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</si>
  <si>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</si>
  <si>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</si>
  <si>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</si>
  <si>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</si>
  <si>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</si>
  <si>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</si>
  <si>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</si>
  <si>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</si>
  <si>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</si>
  <si>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</si>
  <si>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</si>
  <si>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</si>
  <si>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</si>
  <si>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</si>
  <si>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</si>
  <si>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</si>
  <si>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</si>
  <si>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</si>
  <si>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</si>
  <si>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</si>
  <si>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</si>
  <si>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</si>
  <si>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</si>
  <si>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</si>
  <si>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</si>
  <si>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</si>
  <si>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</si>
  <si>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</si>
  <si>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</si>
  <si>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</si>
  <si>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</si>
  <si>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</si>
  <si>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</si>
  <si>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</si>
  <si>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</si>
  <si>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</si>
  <si>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</si>
  <si>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</si>
  <si>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</si>
  <si>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</si>
  <si>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</si>
  <si>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</si>
  <si>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</si>
  <si>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</si>
  <si>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</si>
  <si>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</si>
  <si>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</si>
  <si>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</si>
  <si>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</si>
  <si>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</si>
  <si>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</si>
  <si>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</si>
  <si>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</si>
  <si>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</si>
  <si>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</si>
  <si>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</si>
  <si>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</si>
  <si>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</si>
  <si>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</si>
  <si>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</si>
  <si>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</si>
  <si>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</si>
  <si>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</si>
  <si>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</si>
  <si>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</si>
  <si>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</si>
  <si>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</si>
  <si>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</si>
  <si>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</si>
  <si>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</si>
  <si>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</si>
  <si>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</si>
  <si>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</si>
  <si>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</si>
  <si>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</si>
  <si>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</si>
  <si>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</si>
  <si>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</si>
  <si>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</si>
  <si>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</si>
  <si>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</si>
  <si>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</si>
  <si>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</si>
  <si>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</si>
  <si>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</si>
  <si>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</si>
  <si>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</si>
  <si>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</si>
  <si>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</si>
  <si>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</si>
  <si>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</si>
  <si>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</si>
  <si>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</si>
  <si>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</si>
  <si>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</si>
  <si>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</si>
  <si>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</si>
  <si>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</si>
  <si>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</si>
  <si>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</si>
  <si>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</si>
  <si>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</si>
  <si>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</si>
  <si>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</si>
  <si>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</si>
  <si>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</si>
  <si>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</si>
  <si>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</si>
  <si>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</si>
  <si>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</si>
  <si>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</si>
  <si>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</si>
  <si>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</si>
  <si>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</si>
  <si>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</si>
  <si>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</si>
  <si>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</si>
  <si>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</si>
  <si>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</si>
  <si>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</si>
  <si>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</si>
  <si>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</si>
  <si>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</si>
  <si>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</si>
  <si>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</si>
  <si>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</si>
  <si>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</si>
  <si>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</si>
  <si>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</si>
  <si>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</si>
  <si>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</si>
  <si>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</si>
  <si>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</si>
  <si>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</si>
  <si>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</si>
  <si>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</si>
  <si>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</si>
  <si>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</si>
  <si>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</si>
  <si>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</si>
  <si>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</si>
  <si>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</si>
  <si>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</si>
  <si>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</si>
  <si>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</si>
  <si>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</si>
  <si>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</si>
  <si>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</si>
  <si>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</si>
  <si>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</si>
  <si>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</si>
  <si>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</si>
  <si>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</si>
  <si>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</si>
  <si>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</si>
  <si>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</si>
  <si>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</si>
  <si>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</si>
  <si>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</si>
  <si>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</si>
  <si>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</si>
  <si>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</si>
  <si>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</si>
  <si>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</si>
  <si>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</si>
  <si>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</si>
  <si>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</si>
  <si>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</si>
  <si>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</si>
  <si>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</si>
  <si>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</si>
  <si>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</si>
  <si>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</si>
  <si>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</si>
  <si>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</si>
  <si>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</si>
  <si>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</si>
  <si>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</si>
  <si>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</si>
  <si>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</si>
  <si>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</si>
  <si>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</si>
  <si>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</si>
  <si>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</si>
  <si>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</si>
  <si>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</si>
  <si>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</si>
  <si>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</si>
  <si>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</si>
  <si>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</si>
  <si>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</si>
  <si>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</si>
  <si>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</si>
  <si>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</si>
  <si>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</si>
  <si>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</si>
  <si>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</si>
  <si>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</si>
  <si>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</si>
  <si>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</si>
  <si>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</si>
  <si>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</si>
  <si>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</si>
  <si>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</si>
  <si>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</si>
  <si>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</si>
  <si>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</si>
  <si>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</si>
  <si>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</si>
  <si>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</si>
  <si>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</si>
  <si>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</si>
  <si>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</si>
  <si>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</si>
  <si>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</si>
  <si>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</si>
  <si>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</si>
  <si>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</si>
  <si>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</si>
  <si>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</si>
  <si>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</si>
  <si>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</si>
  <si>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</si>
  <si>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</si>
  <si>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</si>
  <si>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</si>
  <si>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</si>
  <si>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</si>
  <si>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</si>
  <si>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</si>
  <si>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</si>
  <si>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</si>
  <si>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</si>
  <si>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</si>
  <si>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</si>
  <si>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</si>
  <si>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</si>
  <si>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</si>
  <si>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</si>
  <si>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</si>
  <si>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</si>
  <si>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</si>
  <si>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</si>
  <si>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</si>
  <si>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</si>
  <si>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</si>
  <si>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</si>
  <si>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</si>
  <si>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</si>
  <si>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</si>
  <si>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</si>
  <si>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</si>
  <si>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</si>
  <si>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</si>
  <si>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</si>
  <si>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</si>
  <si>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</si>
  <si>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</si>
  <si>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</si>
  <si>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</si>
  <si>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</si>
  <si>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</si>
  <si>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</si>
  <si>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</si>
  <si>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</si>
  <si>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</si>
  <si>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</si>
  <si>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</si>
  <si>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</si>
  <si>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</si>
  <si>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</si>
  <si>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</si>
  <si>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</si>
  <si>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</si>
  <si>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</si>
  <si>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</si>
  <si>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</si>
  <si>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</si>
  <si>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</si>
  <si>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</si>
  <si>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</si>
  <si>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</si>
  <si>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</si>
  <si>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</si>
  <si>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</si>
  <si>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</si>
  <si>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</si>
  <si>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</si>
  <si>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</si>
  <si>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</si>
  <si>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</si>
  <si>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</si>
  <si>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</si>
  <si>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</si>
  <si>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</si>
  <si>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</si>
  <si>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</si>
  <si>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</si>
  <si>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</si>
  <si>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</si>
  <si>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</si>
  <si>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</si>
  <si>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</si>
  <si>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</si>
  <si>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</si>
  <si>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</si>
  <si>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</si>
  <si>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</si>
  <si>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</si>
  <si>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</si>
  <si>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</si>
  <si>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</si>
  <si>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</si>
  <si>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</si>
  <si>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</si>
  <si>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</si>
  <si>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</si>
  <si>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</si>
  <si>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</si>
  <si>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</si>
  <si>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</si>
  <si>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</si>
  <si>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</si>
  <si>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</si>
  <si>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</si>
  <si>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</si>
  <si>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</si>
  <si>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</si>
  <si>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</si>
  <si>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</si>
  <si>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</si>
  <si>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</si>
  <si>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</si>
  <si>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</si>
  <si>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</si>
  <si>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</si>
  <si>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</si>
  <si>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</si>
  <si>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</si>
  <si>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</si>
  <si>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</si>
  <si>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</si>
  <si>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</si>
  <si>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</si>
  <si>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</si>
  <si>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</si>
  <si>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</si>
  <si>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</si>
  <si>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</si>
  <si>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</si>
  <si>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</si>
  <si>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</si>
  <si>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</si>
  <si>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</si>
  <si>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</si>
  <si>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</si>
  <si>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</si>
  <si>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</si>
  <si>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</si>
  <si>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</si>
  <si>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</si>
  <si>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</si>
  <si>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</si>
  <si>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</si>
  <si>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</si>
  <si>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</si>
  <si>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</si>
  <si>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</si>
  <si>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</si>
  <si>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</si>
  <si>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</si>
  <si>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</si>
  <si>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</si>
  <si>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</si>
  <si>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</si>
  <si>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</si>
  <si>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</si>
  <si>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</si>
  <si>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</si>
  <si>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</si>
  <si>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</si>
  <si>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</si>
  <si>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</si>
  <si>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</si>
  <si>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</si>
  <si>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</si>
  <si>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</si>
  <si>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</si>
  <si>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</si>
  <si>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</si>
  <si>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</si>
  <si>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</si>
  <si>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</si>
  <si>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</si>
  <si>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</si>
  <si>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</si>
  <si>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</si>
  <si>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</si>
  <si>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</si>
  <si>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</si>
  <si>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</si>
  <si>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</si>
  <si>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</si>
  <si>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</si>
  <si>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</si>
  <si>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</si>
  <si>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</si>
  <si>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</si>
  <si>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</si>
  <si>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</si>
  <si>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</si>
  <si>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</si>
  <si>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</si>
  <si>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</si>
  <si>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</si>
  <si>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</si>
  <si>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</si>
  <si>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</si>
  <si>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</si>
  <si>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</si>
  <si>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</si>
  <si>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</si>
  <si>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</si>
  <si>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</si>
  <si>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</si>
  <si>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</si>
  <si>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</si>
  <si>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</si>
  <si>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</si>
  <si>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</si>
  <si>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</si>
  <si>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</si>
  <si>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</si>
  <si>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</si>
  <si>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</si>
  <si>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</si>
  <si>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</si>
  <si>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</si>
  <si>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</si>
  <si>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</si>
  <si>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</si>
  <si>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</si>
  <si>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</si>
  <si>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</si>
  <si>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</si>
  <si>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</si>
  <si>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</si>
  <si>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</si>
  <si>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</si>
  <si>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</si>
  <si>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</si>
  <si>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</si>
  <si>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</si>
  <si>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</si>
  <si>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</si>
  <si>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</si>
  <si>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</si>
  <si>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</si>
  <si>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</si>
  <si>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</si>
  <si>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</si>
  <si>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</si>
  <si>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</si>
  <si>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</si>
  <si>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</si>
  <si>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</si>
  <si>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</si>
  <si>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</si>
  <si>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</si>
  <si>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</si>
  <si>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</si>
  <si>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</si>
  <si>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</si>
  <si>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</si>
  <si>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</si>
  <si>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</si>
  <si>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</si>
  <si>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</si>
  <si>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</si>
  <si>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</si>
  <si>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</si>
  <si>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</si>
  <si>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</si>
  <si>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</si>
  <si>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</si>
  <si>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</si>
  <si>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</si>
  <si>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</si>
  <si>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</si>
  <si>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</si>
  <si>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</si>
  <si>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</si>
  <si>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</si>
  <si>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</si>
  <si>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</si>
  <si>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</si>
  <si>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</si>
  <si>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</si>
  <si>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</si>
  <si>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</si>
  <si>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</si>
  <si>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</si>
  <si>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</si>
  <si>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</si>
  <si>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</si>
  <si>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</si>
  <si>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</si>
  <si>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</si>
  <si>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</si>
  <si>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</si>
  <si>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</si>
  <si>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</si>
  <si>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</si>
  <si>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</si>
  <si>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</si>
  <si>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</si>
  <si>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</si>
  <si>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</si>
  <si>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</si>
  <si>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</si>
  <si>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</si>
  <si>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</si>
  <si>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</si>
  <si>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</si>
  <si>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</si>
  <si>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</si>
  <si>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</si>
  <si>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</si>
  <si>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</si>
  <si>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</si>
  <si>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</si>
  <si>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</si>
  <si>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</si>
  <si>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</si>
  <si>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</si>
  <si>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</si>
  <si>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</si>
  <si>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</si>
  <si>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</si>
  <si>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</si>
  <si>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</si>
  <si>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</si>
  <si>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</si>
  <si>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</si>
  <si>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</si>
  <si>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</si>
  <si>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</si>
  <si>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</si>
  <si>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</si>
  <si>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</si>
  <si>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</si>
  <si>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</si>
  <si>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</si>
  <si>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</si>
  <si>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</si>
  <si>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</si>
  <si>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</si>
  <si>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</si>
  <si>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</si>
  <si>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</si>
  <si>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</si>
  <si>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</si>
  <si>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</si>
  <si>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</si>
  <si>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</si>
  <si>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</si>
  <si>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</si>
  <si>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</si>
  <si>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</si>
  <si>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</si>
  <si>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</si>
  <si>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</si>
  <si>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</si>
  <si>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</si>
  <si>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</si>
  <si>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</si>
  <si>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</si>
  <si>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</si>
  <si>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</si>
  <si>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</si>
  <si>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</si>
  <si>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</si>
  <si>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</si>
  <si>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</si>
  <si>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</si>
  <si>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</si>
  <si>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</si>
  <si>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</si>
  <si>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</si>
  <si>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</si>
  <si>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</si>
  <si>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</si>
  <si>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</si>
  <si>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</si>
  <si>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</si>
  <si>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</si>
  <si>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</si>
  <si>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</si>
  <si>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</si>
  <si>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</si>
  <si>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</si>
  <si>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</si>
  <si>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</si>
  <si>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</si>
  <si>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</si>
  <si>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</si>
  <si>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</si>
  <si>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</si>
  <si>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</si>
  <si>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</si>
  <si>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</si>
  <si>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</si>
  <si>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</si>
  <si>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</si>
  <si>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</si>
  <si>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</si>
  <si>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</si>
  <si>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</si>
  <si>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</si>
  <si>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</si>
  <si>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</si>
  <si>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</si>
  <si>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</si>
  <si>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</si>
  <si>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</si>
  <si>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</si>
  <si>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</si>
  <si>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</si>
  <si>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</si>
  <si>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</si>
  <si>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</si>
  <si>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</si>
  <si>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</si>
  <si>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</si>
  <si>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</si>
  <si>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</si>
  <si>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</si>
  <si>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</si>
  <si>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</si>
  <si>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</si>
  <si>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</si>
  <si>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</si>
  <si>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</si>
  <si>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</si>
  <si>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</si>
  <si>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</si>
  <si>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</si>
  <si>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</si>
  <si>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</si>
  <si>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</si>
  <si>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</si>
  <si>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</si>
  <si>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</si>
  <si>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</si>
  <si>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</si>
  <si>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</si>
  <si>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</si>
  <si>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</si>
  <si>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</si>
  <si>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</si>
  <si>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</si>
  <si>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</si>
  <si>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</si>
  <si>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</si>
  <si>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</si>
  <si>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</si>
  <si>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</si>
  <si>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</si>
  <si>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</si>
  <si>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</si>
  <si>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</si>
  <si>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</si>
  <si>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</si>
  <si>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</si>
  <si>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</si>
  <si>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</si>
  <si>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</si>
  <si>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</si>
  <si>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</si>
  <si>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</si>
  <si>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</si>
  <si>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</si>
  <si>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</si>
  <si>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</si>
  <si>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</si>
  <si>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</si>
  <si>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</si>
  <si>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</si>
  <si>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</si>
  <si>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</si>
  <si>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</si>
  <si>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</si>
  <si>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</si>
  <si>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</si>
  <si>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</si>
  <si>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</si>
  <si>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</si>
  <si>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</si>
  <si>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</si>
  <si>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</si>
  <si>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</si>
  <si>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</si>
  <si>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</si>
  <si>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</si>
  <si>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</si>
  <si>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</si>
  <si>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</si>
  <si>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</si>
  <si>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</si>
  <si>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</si>
  <si>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</si>
  <si>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</si>
  <si>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</si>
  <si>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</si>
  <si>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</si>
  <si>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</si>
  <si>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</si>
  <si>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</si>
  <si>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</si>
  <si>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</si>
  <si>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</si>
  <si>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</si>
  <si>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</si>
  <si>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</si>
  <si>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</si>
  <si>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</si>
  <si>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</si>
  <si>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</si>
  <si>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</si>
  <si>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</si>
  <si>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</si>
  <si>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</si>
  <si>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</si>
  <si>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</si>
  <si>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</si>
  <si>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</si>
  <si>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</si>
  <si>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</si>
  <si>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</si>
  <si>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</si>
  <si>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</si>
  <si>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</si>
  <si>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</si>
  <si>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</si>
  <si>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</si>
  <si>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</si>
  <si>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</si>
  <si>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</si>
  <si>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</si>
  <si>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</si>
  <si>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</si>
  <si>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</si>
  <si>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</si>
  <si>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</si>
  <si>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</si>
  <si>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</si>
  <si>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</si>
  <si>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</si>
  <si>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</si>
  <si>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</si>
  <si>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</si>
  <si>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</si>
  <si>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</si>
  <si>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</si>
  <si>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</si>
  <si>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</si>
  <si>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</si>
  <si>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</si>
  <si>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</si>
  <si>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</si>
  <si>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</si>
  <si>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</si>
  <si>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</si>
  <si>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</si>
  <si>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</si>
  <si>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</si>
  <si>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</si>
  <si>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</si>
  <si>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</si>
  <si>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</si>
  <si>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</si>
  <si>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</si>
  <si>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</si>
  <si>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</si>
  <si>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</si>
  <si>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</si>
  <si>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</si>
  <si>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</si>
  <si>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</si>
  <si>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</si>
  <si>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</si>
  <si>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</si>
  <si>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</si>
  <si>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</si>
  <si>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</si>
  <si>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</si>
  <si>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</si>
  <si>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</si>
  <si>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</si>
  <si>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</si>
  <si>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</si>
  <si>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</si>
  <si>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</si>
  <si>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</si>
  <si>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</si>
  <si>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</si>
  <si>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</si>
  <si>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</si>
  <si>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</si>
  <si>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</si>
  <si>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</si>
  <si>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</si>
  <si>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</si>
  <si>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</si>
  <si>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</si>
  <si>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</si>
  <si>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</si>
  <si>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</si>
  <si>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</si>
  <si>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</si>
  <si>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</si>
  <si>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</si>
  <si>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</si>
  <si>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</si>
  <si>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</si>
  <si>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</si>
  <si>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</si>
  <si>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</si>
  <si>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</si>
  <si>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</si>
  <si>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</si>
  <si>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</si>
  <si>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</si>
  <si>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</si>
  <si>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</si>
  <si>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</si>
  <si>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</si>
  <si>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</si>
  <si>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</si>
  <si>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</si>
  <si>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</si>
  <si>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</si>
  <si>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</si>
  <si>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</si>
  <si>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</si>
  <si>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</si>
  <si>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</si>
  <si>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</si>
  <si>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</si>
  <si>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</si>
  <si>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</si>
  <si>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</si>
  <si>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</si>
  <si>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</si>
  <si>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</si>
  <si>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</si>
  <si>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</si>
  <si>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</si>
  <si>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</si>
  <si>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</si>
  <si>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</si>
  <si>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</si>
  <si>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</si>
  <si>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</si>
  <si>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</si>
  <si>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</si>
  <si>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</si>
  <si>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</si>
  <si>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</si>
  <si>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</si>
  <si>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</si>
  <si>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</si>
  <si>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</si>
  <si>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</si>
  <si>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</si>
  <si>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</si>
  <si>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</si>
  <si>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</si>
  <si>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</si>
  <si>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</si>
  <si>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</si>
  <si>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</si>
  <si>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</si>
  <si>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</si>
  <si>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</si>
  <si>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</si>
  <si>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</si>
  <si>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</si>
  <si>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</si>
  <si>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</si>
  <si>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</si>
  <si>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</si>
  <si>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</si>
  <si>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</si>
  <si>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</si>
  <si>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</si>
  <si>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</si>
  <si>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</si>
  <si>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</si>
  <si>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</si>
  <si>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</si>
  <si>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</si>
  <si>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</si>
  <si>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</si>
  <si>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</si>
  <si>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</si>
  <si>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</si>
  <si>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</si>
  <si>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</si>
  <si>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</si>
  <si>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</si>
  <si>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</si>
  <si>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</si>
  <si>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</si>
  <si>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</si>
  <si>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</si>
  <si>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</si>
  <si>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</si>
  <si>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</si>
  <si>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</si>
  <si>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</si>
  <si>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</si>
  <si>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</si>
  <si>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</si>
  <si>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</si>
  <si>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</si>
  <si>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</si>
  <si>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</si>
  <si>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</si>
  <si>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</si>
  <si>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</si>
  <si>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</si>
  <si>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</si>
  <si>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</si>
  <si>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</si>
  <si>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</si>
  <si>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</si>
  <si>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</si>
  <si>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</si>
  <si>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</si>
  <si>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</si>
  <si>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</si>
  <si>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</si>
  <si>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</si>
  <si>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</si>
  <si>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</si>
  <si>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</si>
  <si>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</si>
  <si>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</si>
  <si>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</si>
  <si>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</si>
  <si>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</si>
  <si>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</si>
  <si>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</si>
  <si>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</si>
  <si>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</si>
  <si>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</si>
  <si>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</si>
  <si>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</si>
  <si>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</si>
  <si>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</si>
  <si>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</si>
  <si>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</si>
  <si>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</si>
  <si>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</si>
  <si>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</si>
  <si>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</si>
  <si>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</si>
  <si>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</si>
  <si>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</si>
  <si>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</si>
  <si>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</si>
  <si>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</si>
  <si>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</si>
  <si>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</si>
  <si>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</si>
  <si>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</si>
  <si>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</si>
  <si>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</si>
  <si>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</si>
  <si>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</si>
  <si>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</si>
  <si>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</si>
  <si>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</si>
  <si>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</si>
  <si>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</si>
  <si>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</si>
  <si>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</si>
  <si>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</si>
  <si>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</si>
  <si>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</si>
  <si>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</si>
  <si>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</si>
  <si>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</si>
  <si>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</si>
  <si>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</si>
  <si>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</si>
  <si>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</si>
  <si>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</si>
  <si>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</si>
  <si>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</si>
  <si>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</si>
  <si>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</si>
  <si>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</si>
  <si>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</si>
  <si>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</si>
  <si>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</si>
  <si>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</si>
  <si>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</si>
  <si>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</si>
  <si>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</si>
  <si>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</si>
  <si>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</si>
  <si>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</si>
  <si>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</si>
  <si>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</si>
  <si>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</si>
  <si>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</si>
  <si>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</si>
  <si>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</si>
  <si>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</si>
  <si>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</si>
  <si>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</si>
  <si>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</si>
  <si>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</si>
  <si>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</si>
  <si>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</si>
  <si>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</si>
  <si>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</si>
  <si>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</si>
  <si>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</si>
  <si>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</si>
  <si>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</si>
  <si>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</si>
  <si>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</si>
  <si>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</si>
  <si>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</si>
  <si>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</si>
  <si>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</si>
  <si>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</si>
  <si>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</si>
  <si>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</si>
  <si>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</si>
  <si>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</si>
  <si>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</si>
  <si>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</si>
  <si>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</si>
  <si>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</si>
  <si>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</si>
  <si>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</si>
  <si>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</si>
  <si>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</si>
  <si>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</si>
  <si>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</si>
  <si>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</si>
  <si>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</si>
  <si>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</si>
  <si>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</si>
  <si>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</si>
  <si>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</si>
  <si>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</si>
  <si>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</si>
  <si>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</si>
  <si>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</si>
  <si>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</si>
  <si>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</si>
  <si>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</si>
  <si>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</si>
  <si>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</si>
  <si>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</si>
  <si>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</si>
  <si>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</si>
  <si>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</si>
  <si>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</si>
  <si>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</si>
  <si>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</si>
  <si>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</si>
  <si>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</si>
  <si>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</si>
  <si>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</si>
  <si>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</si>
  <si>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</si>
  <si>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</si>
  <si>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</si>
  <si>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</si>
  <si>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</si>
  <si>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</si>
  <si>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</si>
  <si>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</si>
  <si>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</si>
  <si>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</si>
  <si>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</si>
  <si>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</si>
  <si>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</si>
  <si>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</si>
  <si>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</si>
  <si>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</si>
  <si>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</si>
  <si>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</si>
  <si>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</si>
  <si>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</si>
  <si>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</si>
  <si>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</si>
  <si>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</si>
  <si>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</si>
  <si>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</si>
  <si>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</si>
  <si>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</si>
  <si>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</si>
  <si>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</si>
  <si>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</si>
  <si>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</si>
  <si>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</si>
  <si>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</si>
  <si>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</si>
  <si>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</si>
  <si>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</si>
  <si>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</si>
  <si>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</si>
  <si>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</si>
  <si>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</si>
  <si>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</si>
  <si>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</si>
  <si>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</si>
  <si>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</si>
  <si>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</si>
  <si>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</si>
  <si>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</si>
  <si>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</si>
  <si>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</si>
  <si>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</si>
  <si>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</si>
  <si>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</si>
  <si>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</si>
  <si>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</si>
  <si>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</si>
  <si>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</si>
  <si>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</si>
  <si>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</si>
  <si>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</si>
  <si>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</si>
  <si>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</si>
  <si>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</si>
  <si>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</si>
  <si>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</si>
  <si>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</si>
  <si>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</si>
  <si>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</si>
  <si>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</si>
  <si>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</si>
  <si>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</si>
  <si>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</si>
  <si>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</si>
  <si>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</si>
  <si>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</si>
  <si>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</si>
  <si>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</si>
  <si>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</si>
  <si>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</si>
  <si>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</si>
  <si>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</si>
  <si>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</si>
  <si>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</si>
  <si>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</si>
  <si>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</si>
  <si>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</si>
  <si>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</si>
  <si>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</si>
  <si>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</si>
  <si>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</si>
  <si>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</si>
  <si>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</si>
  <si>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</si>
  <si>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</si>
  <si>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</si>
  <si>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</si>
  <si>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</si>
  <si>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</si>
  <si>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</si>
  <si>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</si>
  <si>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</si>
  <si>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</si>
  <si>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</si>
  <si>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</si>
  <si>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</si>
  <si>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</si>
  <si>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</si>
  <si>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</si>
  <si>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</si>
  <si>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</si>
  <si>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</si>
  <si>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</si>
  <si>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</si>
  <si>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</si>
  <si>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</si>
  <si>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</si>
  <si>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</si>
  <si>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</si>
  <si>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</si>
  <si>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</si>
  <si>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</si>
  <si>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</si>
  <si>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</si>
  <si>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</si>
  <si>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</si>
  <si>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</si>
  <si>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</si>
  <si>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</si>
  <si>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</si>
  <si>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</si>
  <si>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</si>
  <si>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</si>
  <si>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</si>
  <si>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</si>
  <si>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</si>
  <si>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</si>
  <si>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</si>
  <si>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</si>
  <si>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</si>
  <si>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</si>
  <si>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</si>
  <si>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</si>
  <si>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</si>
  <si>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</si>
  <si>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</si>
  <si>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</si>
  <si>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</si>
  <si>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</si>
  <si>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</si>
  <si>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</si>
  <si>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</si>
  <si>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</si>
  <si>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</si>
  <si>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</si>
  <si>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</si>
  <si>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</si>
  <si>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</si>
  <si>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</si>
  <si>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</si>
  <si>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</si>
  <si>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</si>
  <si>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</si>
  <si>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</si>
  <si>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</si>
  <si>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</si>
  <si>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</si>
  <si>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</si>
  <si>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</si>
  <si>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</si>
  <si>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</si>
  <si>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</si>
  <si>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</si>
  <si>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</si>
  <si>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</si>
  <si>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</si>
  <si>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</si>
  <si>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</si>
  <si>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</si>
  <si>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</si>
  <si>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</si>
  <si>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</si>
  <si>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</si>
  <si>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</si>
  <si>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</si>
  <si>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</si>
  <si>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</si>
  <si>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</si>
  <si>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</si>
  <si>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</si>
  <si>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</si>
  <si>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</si>
  <si>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</si>
  <si>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</si>
  <si>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</si>
  <si>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</si>
  <si>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</si>
  <si>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</si>
  <si>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</si>
  <si>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</si>
  <si>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</si>
  <si>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</si>
  <si>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</si>
  <si>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</si>
  <si>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</si>
  <si>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</si>
  <si>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</si>
  <si>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</si>
  <si>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</si>
  <si>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</si>
  <si>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</si>
  <si>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</si>
  <si>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</si>
  <si>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</si>
  <si>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</si>
  <si>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</si>
  <si>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</si>
  <si>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</si>
  <si>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</si>
  <si>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</si>
  <si>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</si>
  <si>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</si>
  <si>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</si>
  <si>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</si>
  <si>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</si>
  <si>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</si>
  <si>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</si>
  <si>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</si>
  <si>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</si>
  <si>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</si>
  <si>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</si>
  <si>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</si>
  <si>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</si>
  <si>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</si>
  <si>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</si>
  <si>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</si>
  <si>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</si>
  <si>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</si>
  <si>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</si>
  <si>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</si>
  <si>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</si>
  <si>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</si>
  <si>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</si>
  <si>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</si>
  <si>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</si>
  <si>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</si>
  <si>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</si>
  <si>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</si>
  <si>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</si>
  <si>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</si>
  <si>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</si>
  <si>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</si>
  <si>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</si>
  <si>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</si>
  <si>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</si>
  <si>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</si>
  <si>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</si>
  <si>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</si>
  <si>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</si>
  <si>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</si>
  <si>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</si>
  <si>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</si>
  <si>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</si>
  <si>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</si>
  <si>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</si>
  <si>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</si>
  <si>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</si>
  <si>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</si>
  <si>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</si>
  <si>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</si>
  <si>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</si>
  <si>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</si>
  <si>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</si>
  <si>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</si>
  <si>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</si>
  <si>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</si>
  <si>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</si>
  <si>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</si>
  <si>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</si>
  <si>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</si>
  <si>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</si>
  <si>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</si>
  <si>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</si>
  <si>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</si>
  <si>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</si>
  <si>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</si>
  <si>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</si>
  <si>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</si>
  <si>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</si>
  <si>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</si>
  <si>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</si>
  <si>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</si>
  <si>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</si>
  <si>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</si>
  <si>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</si>
  <si>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</si>
  <si>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</si>
  <si>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</si>
  <si>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</si>
  <si>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</si>
  <si>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</si>
  <si>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</si>
  <si>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</si>
  <si>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</si>
  <si>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</si>
  <si>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</si>
  <si>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</si>
  <si>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</si>
  <si>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</si>
  <si>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</si>
  <si>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</si>
  <si>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</si>
  <si>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</si>
  <si>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</si>
  <si>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</si>
  <si>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</si>
  <si>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</si>
  <si>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</si>
  <si>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</si>
  <si>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</si>
  <si>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</si>
  <si>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</si>
  <si>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</si>
  <si>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</si>
  <si>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</si>
  <si>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</si>
  <si>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</si>
  <si>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</si>
  <si>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</si>
  <si>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</si>
  <si>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</si>
  <si>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</si>
  <si>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</si>
  <si>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</si>
  <si>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</si>
  <si>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</si>
  <si>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</si>
  <si>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</si>
  <si>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</si>
  <si>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</si>
  <si>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</si>
  <si>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</si>
  <si>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</si>
  <si>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</si>
  <si>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</si>
  <si>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</si>
  <si>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</si>
  <si>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</si>
  <si>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</si>
  <si>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</si>
  <si>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</si>
  <si>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</si>
  <si>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</si>
  <si>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</si>
  <si>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</si>
  <si>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</si>
  <si>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</si>
  <si>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</si>
  <si>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</si>
  <si>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</si>
  <si>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</si>
  <si>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</si>
  <si>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</si>
  <si>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</si>
  <si>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</si>
  <si>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</si>
  <si>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</si>
  <si>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</si>
  <si>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</si>
  <si>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</si>
  <si>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</si>
  <si>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</si>
  <si>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</si>
  <si>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</si>
  <si>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</si>
  <si>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</si>
  <si>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</si>
  <si>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</si>
  <si>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</si>
  <si>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</si>
  <si>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</si>
  <si>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</si>
  <si>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</si>
  <si>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</si>
  <si>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</si>
  <si>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</si>
  <si>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</si>
  <si>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</si>
  <si>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</si>
  <si>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</si>
  <si>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</si>
  <si>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</si>
  <si>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</si>
  <si>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</si>
  <si>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</si>
  <si>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</si>
  <si>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</si>
  <si>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</si>
  <si>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</si>
  <si>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</si>
  <si>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</si>
  <si>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</si>
  <si>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</si>
  <si>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</si>
  <si>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</si>
  <si>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</si>
  <si>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</si>
  <si>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</si>
  <si>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</si>
  <si>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</si>
  <si>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</si>
  <si>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</si>
  <si>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</si>
  <si>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</si>
  <si>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</si>
  <si>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</si>
  <si>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</si>
  <si>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</si>
  <si>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</si>
  <si>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</si>
  <si>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</si>
  <si>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</si>
  <si>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</si>
  <si>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</si>
  <si>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</si>
  <si>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</si>
  <si>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</si>
  <si>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</si>
  <si>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</si>
  <si>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</si>
  <si>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</si>
  <si>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</si>
  <si>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</si>
  <si>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</si>
  <si>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</si>
  <si>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</si>
  <si>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</si>
  <si>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</si>
  <si>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</si>
  <si>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</si>
  <si>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</si>
  <si>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</si>
  <si>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</si>
  <si>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</si>
  <si>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</si>
  <si>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</si>
  <si>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</si>
  <si>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</si>
  <si>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</si>
  <si>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</si>
  <si>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</si>
  <si>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</si>
  <si>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</si>
  <si>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</si>
  <si>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</si>
  <si>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</si>
  <si>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</si>
  <si>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</si>
  <si>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</si>
  <si>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</si>
  <si>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</si>
  <si>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</si>
  <si>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</si>
  <si>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</si>
  <si>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</si>
  <si>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</si>
  <si>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</si>
  <si>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</si>
  <si>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</si>
  <si>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</si>
  <si>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</si>
  <si>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</si>
  <si>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</si>
  <si>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</si>
  <si>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</si>
  <si>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</si>
  <si>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</si>
  <si>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</si>
  <si>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</si>
  <si>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</si>
  <si>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</si>
  <si>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</si>
  <si>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</si>
  <si>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</si>
  <si>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</si>
  <si>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</si>
  <si>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</si>
  <si>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</si>
  <si>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</si>
  <si>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</si>
  <si>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</si>
  <si>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</si>
  <si>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</si>
  <si>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</si>
  <si>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</si>
  <si>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</si>
  <si>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</si>
  <si>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</si>
  <si>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</si>
  <si>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</si>
  <si>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</si>
  <si>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</si>
  <si>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</si>
  <si>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</si>
  <si>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</si>
  <si>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</si>
  <si>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</si>
  <si>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</si>
  <si>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</si>
  <si>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</si>
  <si>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</si>
  <si>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</si>
  <si>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</si>
  <si>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</si>
  <si>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</si>
  <si>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</si>
  <si>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</si>
  <si>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</si>
  <si>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</si>
  <si>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</si>
  <si>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</si>
  <si>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</si>
  <si>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</si>
  <si>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</si>
  <si>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</si>
  <si>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</si>
  <si>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</si>
  <si>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</si>
  <si>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</si>
  <si>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</si>
  <si>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</si>
  <si>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</si>
  <si>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</si>
  <si>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</si>
  <si>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</si>
  <si>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</si>
  <si>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</si>
  <si>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</si>
  <si>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</si>
  <si>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</si>
  <si>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</si>
  <si>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</si>
  <si>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</si>
  <si>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</si>
  <si>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</si>
  <si>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</si>
  <si>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</si>
  <si>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</si>
  <si>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</si>
  <si>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</si>
  <si>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</si>
  <si>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</si>
  <si>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</si>
  <si>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</si>
  <si>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</si>
  <si>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</si>
  <si>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</si>
  <si>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</si>
  <si>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</si>
  <si>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</si>
  <si>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</si>
  <si>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</si>
  <si>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</si>
  <si>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</si>
  <si>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</si>
  <si>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</si>
  <si>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</si>
  <si>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</si>
  <si>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</si>
  <si>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</si>
  <si>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</si>
  <si>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</si>
  <si>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</si>
  <si>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</si>
  <si>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</si>
  <si>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</si>
  <si>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</si>
  <si>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</si>
  <si>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</si>
  <si>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</si>
  <si>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</si>
  <si>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</si>
  <si>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</si>
  <si>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</si>
  <si>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</si>
  <si>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</si>
  <si>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</si>
  <si>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</si>
  <si>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</si>
  <si>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</si>
  <si>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</si>
  <si>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</si>
  <si>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</si>
  <si>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</si>
  <si>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</si>
  <si>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</si>
  <si>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</si>
  <si>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</si>
  <si>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</si>
  <si>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</si>
  <si>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</si>
  <si>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</si>
  <si>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</si>
  <si>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</si>
  <si>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</si>
  <si>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</si>
  <si>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</si>
  <si>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</si>
  <si>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</si>
  <si>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</si>
  <si>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</si>
  <si>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</si>
  <si>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</si>
  <si>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</si>
  <si>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</si>
  <si>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</si>
  <si>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</si>
  <si>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</si>
  <si>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</si>
  <si>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</si>
  <si>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</si>
  <si>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</si>
  <si>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</si>
  <si>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</si>
  <si>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</si>
  <si>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</si>
  <si>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</si>
  <si>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</si>
  <si>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</si>
  <si>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</si>
  <si>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</si>
  <si>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</si>
  <si>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</si>
  <si>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</si>
  <si>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</si>
  <si>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</si>
  <si>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</si>
  <si>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</si>
  <si>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</si>
  <si>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</si>
  <si>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</si>
  <si>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</si>
  <si>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</si>
  <si>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</si>
  <si>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</si>
  <si>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</si>
  <si>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</si>
  <si>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</si>
  <si>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</si>
  <si>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</si>
  <si>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</si>
  <si>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</si>
  <si>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</si>
  <si>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</si>
  <si>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</si>
  <si>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</si>
  <si>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</si>
  <si>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</si>
  <si>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</si>
  <si>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</si>
  <si>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</si>
  <si>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</si>
  <si>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</si>
  <si>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</si>
  <si>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</si>
  <si>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</si>
  <si>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</si>
  <si>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</si>
  <si>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</si>
  <si>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</si>
  <si>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</si>
  <si>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</si>
  <si>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</si>
  <si>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</si>
  <si>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</si>
  <si>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</si>
  <si>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</si>
  <si>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</si>
  <si>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</si>
  <si>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</si>
  <si>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</si>
  <si>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</si>
  <si>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</si>
  <si>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</si>
  <si>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</si>
  <si>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</si>
  <si>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</si>
  <si>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</si>
  <si>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</si>
  <si>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</si>
  <si>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</si>
  <si>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</si>
  <si>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</si>
  <si>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</si>
  <si>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</si>
  <si>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</si>
  <si>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</si>
  <si>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</si>
  <si>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</si>
  <si>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</si>
  <si>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</si>
  <si>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</si>
  <si>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</si>
  <si>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</si>
  <si>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</si>
  <si>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</si>
  <si>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</si>
  <si>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</si>
  <si>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</si>
  <si>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</si>
  <si>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</si>
  <si>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</si>
  <si>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</si>
  <si>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</si>
  <si>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</si>
  <si>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</si>
  <si>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</si>
  <si>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</si>
  <si>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</si>
  <si>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</si>
  <si>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</si>
  <si>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</si>
  <si>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</si>
  <si>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</si>
  <si>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</si>
  <si>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</si>
  <si>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</si>
  <si>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</si>
  <si>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</si>
  <si>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</si>
  <si>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</si>
  <si>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</si>
  <si>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</si>
  <si>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</si>
  <si>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</si>
  <si>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</si>
  <si>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</si>
  <si>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</si>
  <si>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</si>
  <si>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</si>
  <si>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</si>
  <si>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</si>
  <si>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</si>
  <si>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</si>
  <si>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</si>
  <si>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</si>
  <si>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</si>
  <si>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</si>
  <si>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</si>
  <si>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</si>
  <si>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</si>
  <si>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</si>
  <si>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</si>
  <si>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</si>
  <si>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</si>
  <si>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</si>
  <si>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</si>
  <si>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</si>
  <si>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</si>
  <si>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</si>
  <si>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</si>
  <si>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</si>
  <si>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</si>
  <si>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</si>
  <si>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</si>
  <si>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</si>
  <si>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</si>
  <si>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</si>
  <si>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</si>
  <si>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</si>
  <si>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</si>
  <si>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</si>
  <si>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</si>
  <si>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Atividades com reguladora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</si>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</sst>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12" activePane="bottomRight" state="frozen"/>
      <selection pane="bottomRight" activeCell="F603" sqref="F60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</v>
      </c>
      <c r="BR296" s="23">
        <f>IF(OR(B296="",F296=""),"*",AY296/P296)</f>
        <v>1</v>
      </c>
      <c r="BS296" s="23">
        <f>IF(OR(B296="",F296=""),"*",BA296/Q296)</f>
        <v>0</v>
      </c>
      <c r="BT296" s="247" t="str">
        <f t="shared" si="4"/>
        <v/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 hidden="1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 t="s">
        <v>1860</v>
      </c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 hidden="1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1861</v>
      </c>
      <c r="BK309" s="21" t="s">
        <v>1862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1862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 hidden="1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1863</v>
      </c>
      <c r="BK310" s="21" t="s">
        <v>1864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1864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 hidden="1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1863</v>
      </c>
      <c r="BK311" s="21" t="s">
        <v>1865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1865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 hidden="1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1863</v>
      </c>
      <c r="BK312" s="21" t="s">
        <v>1866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 hidden="1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1867</v>
      </c>
      <c r="BK313" s="21" t="s">
        <v>1868</v>
      </c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0.91666666666666674</v>
      </c>
      <c r="BS313" s="23">
        <f>IF(OR(B313="",F313=""),"*",BA313/Q313)</f>
        <v>0</v>
      </c>
      <c r="BT313" s="247" t="str">
        <f t="shared" si="4"/>
        <v/>
      </c>
    </row>
    <row r="314" spans="1:72" hidden="1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1861</v>
      </c>
      <c r="BK314" s="21" t="s">
        <v>1869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 hidden="1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1870</v>
      </c>
      <c r="BK315" s="21" t="s">
        <v>1871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1872</v>
      </c>
      <c r="N318" s="234" t="s">
        <v>1873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1874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1875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1876</v>
      </c>
      <c r="N328" s="234" t="s">
        <v>1877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1878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1879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1880</v>
      </c>
      <c r="W330" s="43" t="s">
        <v>1881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1882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1883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1884</v>
      </c>
      <c r="N334" s="234" t="s">
        <v>1885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1886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1887</v>
      </c>
      <c r="N337" s="234" t="s">
        <v>1888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1889</v>
      </c>
      <c r="W337" s="186" t="s">
        <v>1890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1891</v>
      </c>
      <c r="N339" s="234" t="s">
        <v>1892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02" sqref="A302:Q309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1893</v>
      </c>
      <c r="D5" s="367"/>
      <c r="E5" s="367"/>
      <c r="F5" s="367"/>
      <c r="G5" s="367"/>
      <c r="H5" s="367"/>
      <c r="I5" s="367"/>
      <c r="J5" s="368"/>
      <c r="K5" s="369" t="s">
        <v>1894</v>
      </c>
      <c r="L5" s="370"/>
      <c r="M5" s="370"/>
      <c r="N5" s="370"/>
      <c r="O5" s="371" t="s">
        <v>1895</v>
      </c>
      <c r="P5" s="372"/>
      <c r="Q5" s="373"/>
    </row>
    <row r="6" spans="1:17" s="99" customFormat="1" ht="15.75" customHeight="1">
      <c r="A6" s="93" t="s">
        <v>1896</v>
      </c>
      <c r="B6" s="100" t="s">
        <v>1897</v>
      </c>
      <c r="C6" s="101" t="s">
        <v>1163</v>
      </c>
      <c r="D6" s="102" t="s">
        <v>1164</v>
      </c>
      <c r="E6" s="101" t="s">
        <v>1898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1899</v>
      </c>
      <c r="M6" s="145" t="s">
        <v>628</v>
      </c>
      <c r="N6" s="146" t="s">
        <v>1158</v>
      </c>
      <c r="O6" s="286" t="s">
        <v>1201</v>
      </c>
      <c r="P6" s="164"/>
      <c r="Q6" s="206" t="s">
        <v>1900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Confirmado faixa 23h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1900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310" sqref="A310:U314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1901</v>
      </c>
      <c r="W1" s="379"/>
      <c r="X1" s="379"/>
      <c r="Y1" s="110"/>
    </row>
    <row r="2" spans="1:25" s="106" customFormat="1" ht="11.25" customHeight="1">
      <c r="A2" s="111" t="s">
        <v>1902</v>
      </c>
      <c r="B2" s="111" t="s">
        <v>1897</v>
      </c>
      <c r="C2" s="111" t="s">
        <v>605</v>
      </c>
      <c r="D2" s="112" t="s">
        <v>1163</v>
      </c>
      <c r="E2" s="112" t="s">
        <v>1164</v>
      </c>
      <c r="F2" s="112" t="s">
        <v>1896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1903</v>
      </c>
      <c r="U2" s="114" t="s">
        <v>1166</v>
      </c>
      <c r="V2" s="109">
        <f ca="1">TODAY()-1</f>
        <v>45955</v>
      </c>
      <c r="W2" s="109">
        <f ca="1">V2-1</f>
        <v>45954</v>
      </c>
      <c r="X2" s="109">
        <f ca="1">W2-1</f>
        <v>45953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8.3333333333333329E-2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>
      <c r="A310" s="115" t="str">
        <f>IF(FN_MC!Y318="","*",FN_MC!Y318)</f>
        <v>OPORTUNIDADE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>
      <c r="A311" s="115" t="str">
        <f>IF(FN_MC!Y319="","*",FN_MC!Y319)</f>
        <v>OPORTUNIDADE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>
      <c r="A312" s="115" t="str">
        <f>IF(FN_MC!Y320="","*",FN_MC!Y320)</f>
        <v>OPORTUNIDADE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OUTRAS ATIVIDADES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213TVI</v>
      </c>
      <c r="M312" s="117">
        <f>IF(FN_MC!J320="","*",FN_MC!J320)</f>
        <v>74</v>
      </c>
      <c r="N312" s="117">
        <f>IF(FN_MC!K320="","*",FN_MC!K320)</f>
        <v>214</v>
      </c>
      <c r="O312" s="117">
        <f>IF(FN_MC!L320="","*",FN_MC!L320)</f>
        <v>217</v>
      </c>
      <c r="P312" s="117"/>
      <c r="Q312" s="134">
        <f>IF(FN_MC!O320="","*",FN_MC!O320)</f>
        <v>0.375</v>
      </c>
      <c r="R312" s="134">
        <f>IF(FN_MC!P320="","*",FN_MC!P320)</f>
        <v>8.3333333333333329E-2</v>
      </c>
      <c r="S312" s="116" t="str">
        <f>IF(FN_MC!Q320="","*",CONCATENATE(FN_MC!Q320," ",FN_MC!R320))</f>
        <v>1 BINÁRIO</v>
      </c>
      <c r="T312" s="116" t="str">
        <f>IF(FN_MC!V320="","*",FN_MC!V320)</f>
        <v>Antonioni</v>
      </c>
      <c r="U312" s="116" t="str">
        <f>IF(FN_MC!W320="","*",FN_MC!W320)</f>
        <v>Atividades com reguladora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>
      <c r="A313" s="115" t="str">
        <f>IF(FN_MC!Y321="","*",FN_MC!Y321)</f>
        <v>OPORTUNIDADE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>
      <c r="A314" s="115" t="str">
        <f>IF(FN_MC!Y322="","*",FN_MC!Y322)</f>
        <v>OPORTUNIDADE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1904</v>
      </c>
    </row>
  </sheetData>
  <autoFilter ref="A2:Y3000" xr:uid="{D1126E52-FA3F-4EAC-A720-DDE9797BEFF6}">
    <filterColumn colId="5">
      <filters>
        <dateGroupItem year="2025" month="10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1905</v>
      </c>
      <c r="C2" s="101" t="s">
        <v>1148</v>
      </c>
      <c r="D2" s="101" t="s">
        <v>1150</v>
      </c>
      <c r="E2" s="101" t="s">
        <v>1906</v>
      </c>
      <c r="F2" s="101" t="s">
        <v>1907</v>
      </c>
      <c r="G2" s="101" t="s">
        <v>1908</v>
      </c>
      <c r="H2" s="101" t="s">
        <v>1909</v>
      </c>
      <c r="I2" s="101" t="s">
        <v>1910</v>
      </c>
      <c r="J2" s="101" t="s">
        <v>1911</v>
      </c>
      <c r="K2" s="137" t="s">
        <v>1912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2025-10-26T10:08:56Z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