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99" documentId="8_{B6337239-1A00-434D-AAD0-422EA1FEB5AE}" xr6:coauthVersionLast="47" xr6:coauthVersionMax="47" xr10:uidLastSave="{910AC1CC-959E-498A-909B-2F07CAAAAD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9" i="1" l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<sst xmlns="http://schemas.openxmlformats.org/spreadsheetml/2006/main" count="7160" uniqueCount="1821">
  <si>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</si>
  <si>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</si>
  <si>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</si>
  <si>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</si>
  <si>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</si>
  <si>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</si>
  <si>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</si>
  <si>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</si>
  <si>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</si>
  <si>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</si>
  <si>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</si>
  <si>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</si>
  <si>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</si>
  <si>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</si>
  <si>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</si>
  <si>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</si>
  <si>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</si>
  <si>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</si>
  <si>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</si>
  <si>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</si>
  <si>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</si>
  <si>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</si>
  <si>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</si>
  <si>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</si>
  <si>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</si>
  <si>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</si>
  <si>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</si>
  <si>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</si>
  <si>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</si>
  <si>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</si>
  <si>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</si>
  <si>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</si>
  <si>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</si>
  <si>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</si>
  <si>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</si>
  <si>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</si>
  <si>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</si>
  <si>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</si>
  <si>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</si>
  <si>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</si>
  <si>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</si>
  <si>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</si>
  <si>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</si>
  <si>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</si>
  <si>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</si>
  <si>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</si>
  <si>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</si>
  <si>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</si>
  <si>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</si>
  <si>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</si>
  <si>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</si>
  <si>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</si>
  <si>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</si>
  <si>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</si>
  <si>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</si>
  <si>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</si>
  <si>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</si>
  <si>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</si>
  <si>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</si>
  <si>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</si>
  <si>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</si>
  <si>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</si>
  <si>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</si>
  <si>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</si>
  <si>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</si>
  <si>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</si>
  <si>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</si>
  <si>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</si>
  <si>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</si>
  <si>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</si>
  <si>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</si>
  <si>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</si>
  <si>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</si>
  <si>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</si>
  <si>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</si>
  <si>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</si>
  <si>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</si>
  <si>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</si>
  <si>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</si>
  <si>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</si>
  <si>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</si>
  <si>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</si>
  <si>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</si>
  <si>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</si>
  <si>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</si>
  <si>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</si>
  <si>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</si>
  <si>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</si>
  <si>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</si>
  <si>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</si>
  <si>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</si>
  <si>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</si>
  <si>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</si>
  <si>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</si>
  <si>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</si>
  <si>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</si>
  <si>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</si>
  <si>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</si>
  <si>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</si>
  <si>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</si>
  <si>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</si>
  <si>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</si>
  <si>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</si>
  <si>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</si>
  <si>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</si>
  <si>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</si>
  <si>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</si>
  <si>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</si>
  <si>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</si>
  <si>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</si>
  <si>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</si>
  <si>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</si>
  <si>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</si>
  <si>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</si>
  <si>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</si>
  <si>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</si>
  <si>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</si>
  <si>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</si>
  <si>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</si>
  <si>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</si>
  <si>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</si>
  <si>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</si>
  <si>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</si>
  <si>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</si>
  <si>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</si>
  <si>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</si>
  <si>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</si>
  <si>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</si>
  <si>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</si>
  <si>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</si>
  <si>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</si>
  <si>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</si>
  <si>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</si>
  <si>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</si>
  <si>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</si>
  <si>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</si>
  <si>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</si>
  <si>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</si>
  <si>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</si>
  <si>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</si>
  <si>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</si>
  <si>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</si>
  <si>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</si>
  <si>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</si>
  <si>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</si>
  <si>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</si>
  <si>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</si>
  <si>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</si>
  <si>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</si>
  <si>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</si>
  <si>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</si>
  <si>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</si>
  <si>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</si>
  <si>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</si>
  <si>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</si>
  <si>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</si>
  <si>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</si>
  <si>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</si>
  <si>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</si>
  <si>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</si>
  <si>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</si>
  <si>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</si>
  <si>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</si>
  <si>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</si>
  <si>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</si>
  <si>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</si>
  <si>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</si>
  <si>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</si>
  <si>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</si>
  <si>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</si>
  <si>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</si>
  <si>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</si>
  <si>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</si>
  <si>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</si>
  <si>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</si>
  <si>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</si>
  <si>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</si>
  <si>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</si>
  <si>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</si>
  <si>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</si>
  <si>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</si>
  <si>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</si>
  <si>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</si>
  <si>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</si>
  <si>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</si>
  <si>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</si>
  <si>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</si>
  <si>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</si>
  <si>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</si>
  <si>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</si>
  <si>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</si>
  <si>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</si>
  <si>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</si>
  <si>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</si>
  <si>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</si>
  <si>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</si>
  <si>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</si>
  <si>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</si>
  <si>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</si>
  <si>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</si>
  <si>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</si>
  <si>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</si>
  <si>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</si>
  <si>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</si>
  <si>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</si>
  <si>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</si>
  <si>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</si>
  <si>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</si>
  <si>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</si>
  <si>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</si>
  <si>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</si>
  <si>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</si>
  <si>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</si>
  <si>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</si>
  <si>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</si>
  <si>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</si>
  <si>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</si>
  <si>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</si>
  <si>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</si>
  <si>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</si>
  <si>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</si>
  <si>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</si>
  <si>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</si>
  <si>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</si>
  <si>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</si>
  <si>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</si>
  <si>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</si>
  <si>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</si>
  <si>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</si>
  <si>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</si>
  <si>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</si>
  <si>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</si>
  <si>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</si>
  <si>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</si>
  <si>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</si>
  <si>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</si>
  <si>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</si>
  <si>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</si>
  <si>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</si>
  <si>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</si>
  <si>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</si>
  <si>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</si>
  <si>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</si>
  <si>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</si>
  <si>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</si>
  <si>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</si>
  <si>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</si>
  <si>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</si>
  <si>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</si>
  <si>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</si>
  <si>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</si>
  <si>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</si>
  <si>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</si>
  <si>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</si>
  <si>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</si>
  <si>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</si>
  <si>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</si>
  <si>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</si>
  <si>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</si>
  <si>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</si>
  <si>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</si>
  <si>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</si>
  <si>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</si>
  <si>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</si>
  <si>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</si>
  <si>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</si>
  <si>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</si>
  <si>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</si>
  <si>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</si>
  <si>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</si>
  <si>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</si>
  <si>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</si>
  <si>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</si>
  <si>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</si>
  <si>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</si>
  <si>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</si>
  <si>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</si>
  <si>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</si>
  <si>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</si>
  <si>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</si>
  <si>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</si>
  <si>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</si>
  <si>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</si>
  <si>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</si>
  <si>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</si>
  <si>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</si>
  <si>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</si>
  <si>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</si>
  <si>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</si>
  <si>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</si>
  <si>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</si>
  <si>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</si>
  <si>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</si>
  <si>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</si>
  <si>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</si>
  <si>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</si>
  <si>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</si>
  <si>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</si>
  <si>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</si>
  <si>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</si>
  <si>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</si>
  <si>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</si>
  <si>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</si>
  <si>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</si>
  <si>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</si>
  <si>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</si>
  <si>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</si>
  <si>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</si>
  <si>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</si>
  <si>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</si>
  <si>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</si>
  <si>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</si>
  <si>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</si>
  <si>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</si>
  <si>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</si>
  <si>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</si>
  <si>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</si>
  <si>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</si>
  <si>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</si>
  <si>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</si>
  <si>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</si>
  <si>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</si>
  <si>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</si>
  <si>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</si>
  <si>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</si>
  <si>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</si>
  <si>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</si>
  <si>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</si>
  <si>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</si>
  <si>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</si>
  <si>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</si>
  <si>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</si>
  <si>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</si>
  <si>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</si>
  <si>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</si>
  <si>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</si>
  <si>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</si>
  <si>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</si>
  <si>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</si>
  <si>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</si>
  <si>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</si>
  <si>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</si>
  <si>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</si>
  <si>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</si>
  <si>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</si>
  <si>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</si>
  <si>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</si>
  <si>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</si>
  <si>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</si>
  <si>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</si>
  <si>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</si>
  <si>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</si>
  <si>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</si>
  <si>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</si>
  <si>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</si>
  <si>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</si>
  <si>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</si>
  <si>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</si>
  <si>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</si>
  <si>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</si>
  <si>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</si>
  <si>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</si>
  <si>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</si>
  <si>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</si>
  <si>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</si>
  <si>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</si>
  <si>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</si>
  <si>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</si>
  <si>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</si>
  <si>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</si>
  <si>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</si>
  <si>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</si>
  <si>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</si>
  <si>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</si>
  <si>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</si>
  <si>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</si>
  <si>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</si>
  <si>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</si>
  <si>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</si>
  <si>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</si>
  <si>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</si>
  <si>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</si>
  <si>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</si>
  <si>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</si>
  <si>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</si>
  <si>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</si>
  <si>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</si>
  <si>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</si>
  <si>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</si>
  <si>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</si>
  <si>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</si>
  <si>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</si>
  <si>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</si>
  <si>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</si>
  <si>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</si>
  <si>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</si>
  <si>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</si>
  <si>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</si>
  <si>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</si>
  <si>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</si>
  <si>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</si>
  <si>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</si>
  <si>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</si>
  <si>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</si>
  <si>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</si>
  <si>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</si>
  <si>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</si>
  <si>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</si>
  <si>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</si>
  <si>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</si>
  <si>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</si>
  <si>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</si>
  <si>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</si>
  <si>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</si>
  <si>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</si>
  <si>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</si>
  <si>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</si>
  <si>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</si>
  <si>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</si>
  <si>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</si>
  <si>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</si>
  <si>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</si>
  <si>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</si>
  <si>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</si>
  <si>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</si>
  <si>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</si>
  <si>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</si>
  <si>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</si>
  <si>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</si>
  <si>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</si>
  <si>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</si>
  <si>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</si>
  <si>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</si>
  <si>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</si>
  <si>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</si>
  <si>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</si>
  <si>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</si>
  <si>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</si>
  <si>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</si>
  <si>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</si>
  <si>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</si>
  <si>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</si>
  <si>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</si>
  <si>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</si>
  <si>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</si>
  <si>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</si>
  <si>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</si>
  <si>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</si>
  <si>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</si>
  <si>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</si>
  <si>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</si>
  <si>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</si>
  <si>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</si>
  <si>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</si>
  <si>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</si>
  <si>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</si>
  <si>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</si>
  <si>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</si>
  <si>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</si>
  <si>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</si>
  <si>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</si>
  <si>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</si>
  <si>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</si>
  <si>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</si>
  <si>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</si>
  <si>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</si>
  <si>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</si>
  <si>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</si>
  <si>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</si>
  <si>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</si>
  <si>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</si>
  <si>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</si>
  <si>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</si>
  <si>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</si>
  <si>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</si>
  <si>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</si>
  <si>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</si>
  <si>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</si>
  <si>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</si>
  <si>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</si>
  <si>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</si>
  <si>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</si>
  <si>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</si>
  <si>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</si>
  <si>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</si>
  <si>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</si>
  <si>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</si>
  <si>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</si>
  <si>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</si>
  <si>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</si>
  <si>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</si>
  <si>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</si>
  <si>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</si>
  <si>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</si>
  <si>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</si>
  <si>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</si>
  <si>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</si>
  <si>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</si>
  <si>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</si>
  <si>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</si>
  <si>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</si>
  <si>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</si>
  <si>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</si>
  <si>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</si>
  <si>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</si>
  <si>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</si>
  <si>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</si>
  <si>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</si>
  <si>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</si>
  <si>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</si>
  <si>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</si>
  <si>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</si>
  <si>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</si>
  <si>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</si>
  <si>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</si>
  <si>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</si>
  <si>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</si>
  <si>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</si>
  <si>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</si>
  <si>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</si>
  <si>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</si>
  <si>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</si>
  <si>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</si>
  <si>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</si>
  <si>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</si>
  <si>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</si>
  <si>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</si>
  <si>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</si>
  <si>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</si>
  <si>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</si>
  <si>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</si>
  <si>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</si>
  <si>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</si>
  <si>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</si>
  <si>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</si>
  <si>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</si>
  <si>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</si>
  <si>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</si>
  <si>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</si>
  <si>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</si>
  <si>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</si>
  <si>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</si>
  <si>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</si>
  <si>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</si>
  <si>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</si>
  <si>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</si>
  <si>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</si>
  <si>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</si>
  <si>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</si>
  <si>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</si>
  <si>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</si>
  <si>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</si>
  <si>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</si>
  <si>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</si>
  <si>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</si>
  <si>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</si>
  <si>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</si>
  <si>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</si>
  <si>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</si>
  <si>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</si>
  <si>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</si>
  <si>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</si>
  <si>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</si>
  <si>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</si>
  <si>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</si>
  <si>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</si>
  <si>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</si>
  <si>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</si>
  <si>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</si>
  <si>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</si>
  <si>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</si>
  <si>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</si>
  <si>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</si>
  <si>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</si>
  <si>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</si>
  <si>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</si>
  <si>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</si>
  <si>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</si>
  <si>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</si>
  <si>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</si>
  <si>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</si>
  <si>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</si>
  <si>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</si>
  <si>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</si>
  <si>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</si>
  <si>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</si>
  <si>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</si>
  <si>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</si>
  <si>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</si>
  <si>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</si>
  <si>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</si>
  <si>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</si>
  <si>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</si>
  <si>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</si>
  <si>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</si>
  <si>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</si>
  <si>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</si>
  <si>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</si>
  <si>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</si>
  <si>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</si>
  <si>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</si>
  <si>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</si>
  <si>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</si>
  <si>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</si>
  <si>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</si>
  <si>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</si>
  <si>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</si>
  <si>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</si>
  <si>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</si>
  <si>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</si>
  <si>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</si>
  <si>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</si>
  <si>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</si>
  <si>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</si>
  <si>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</si>
  <si>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</si>
  <si>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</si>
  <si>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</si>
  <si>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</si>
  <si>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</si>
  <si>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</si>
  <si>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</si>
  <si>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</si>
  <si>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</si>
  <si>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</si>
  <si>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</si>
  <si>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</si>
  <si>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</si>
  <si>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</si>
  <si>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</si>
  <si>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</si>
  <si>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</si>
  <si>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</si>
  <si>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</si>
  <si>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</si>
  <si>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</si>
  <si>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</si>
  <si>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</si>
  <si>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</si>
  <si>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</si>
  <si>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</si>
  <si>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</si>
  <si>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</si>
  <si>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</si>
  <si>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</si>
  <si>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</si>
  <si>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</si>
  <si>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</si>
  <si>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</si>
  <si>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</si>
  <si>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</si>
  <si>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</si>
  <si>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</si>
  <si>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</si>
  <si>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</si>
  <si>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</si>
  <si>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</si>
  <si>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</si>
  <si>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</si>
  <si>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</si>
  <si>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</si>
  <si>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</si>
  <si>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</si>
  <si>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</si>
  <si>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</si>
  <si>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</si>
  <si>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</si>
  <si>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</si>
  <si>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</si>
  <si>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</si>
  <si>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</si>
  <si>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</si>
  <si>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</si>
  <si>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</si>
  <si>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</si>
  <si>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</si>
  <si>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</si>
  <si>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</si>
  <si>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</si>
  <si>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</si>
  <si>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</si>
  <si>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</si>
  <si>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</si>
  <si>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</si>
  <si>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</si>
  <si>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</si>
  <si>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</si>
  <si>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</si>
  <si>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</si>
  <si>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</si>
  <si>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</si>
  <si>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</si>
  <si>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</si>
  <si>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</si>
  <si>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</si>
  <si>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</si>
  <si>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</si>
  <si>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</si>
  <si>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</si>
  <si>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</si>
  <si>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</si>
  <si>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</si>
  <si>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</si>
  <si>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</si>
  <si>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</si>
  <si>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</si>
  <si>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</si>
  <si>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</si>
  <si>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</si>
  <si>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</si>
  <si>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</si>
  <si>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</si>
  <si>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</si>
  <si>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</si>
  <si>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</si>
  <si>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</si>
  <si>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</si>
  <si>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</si>
  <si>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</si>
  <si>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</si>
  <si>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</si>
  <si>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</si>
  <si>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</si>
  <si>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</si>
  <si>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</si>
  <si>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</si>
  <si>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</si>
  <si>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</si>
  <si>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</si>
  <si>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</si>
  <si>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</si>
  <si>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</si>
  <si>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</si>
  <si>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</si>
  <si>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</si>
  <si>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</si>
  <si>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</si>
  <si>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</si>
  <si>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</si>
  <si>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</si>
  <si>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</si>
  <si>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</si>
  <si>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</si>
  <si>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</si>
  <si>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</si>
  <si>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</si>
  <si>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</si>
  <si>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</si>
  <si>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</si>
  <si>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</si>
  <si>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</si>
  <si>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</si>
  <si>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</si>
  <si>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</si>
  <si>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</si>
  <si>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</si>
  <si>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</si>
  <si>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</si>
  <si>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</si>
  <si>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</si>
  <si>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</si>
  <si>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</si>
  <si>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</si>
  <si>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</si>
  <si>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</si>
  <si>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</si>
  <si>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</si>
  <si>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</si>
  <si>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</si>
  <si>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</si>
  <si>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</si>
  <si>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</si>
  <si>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</si>
  <si>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</si>
  <si>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</si>
  <si>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</si>
  <si>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</si>
  <si>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</si>
  <si>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</si>
  <si>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</si>
  <si>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</si>
  <si>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</si>
  <si>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</si>
  <si>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</si>
  <si>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</si>
  <si>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</si>
  <si>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</si>
  <si>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</si>
  <si>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</si>
  <si>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</si>
  <si>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</si>
  <si>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</si>
  <si>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</si>
  <si>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</si>
  <si>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</si>
  <si>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</si>
  <si>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</si>
  <si>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</si>
  <si>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</si>
  <si>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</si>
  <si>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</si>
  <si>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</si>
  <si>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</si>
  <si>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</si>
  <si>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</si>
  <si>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</si>
  <si>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</si>
  <si>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</si>
  <si>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</si>
  <si>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</si>
  <si>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</si>
  <si>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</si>
  <si>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</si>
  <si>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</si>
  <si>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</si>
  <si>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</si>
  <si>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</si>
  <si>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</si>
  <si>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</si>
  <si>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</si>
  <si>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</si>
  <si>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</si>
  <si>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</si>
  <si>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</si>
  <si>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</si>
  <si>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</si>
  <si>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</si>
  <si>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</si>
  <si>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</si>
  <si>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</si>
  <si>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</si>
  <si>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</si>
  <si>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</si>
  <si>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</si>
  <si>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</si>
  <si>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</si>
  <si>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</si>
  <si>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</si>
  <si>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</si>
  <si>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</si>
  <si>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</si>
  <si>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</si>
  <si>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</si>
  <si>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</si>
  <si>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</si>
  <si>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</si>
  <si>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</si>
  <si>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</si>
  <si>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</si>
  <si>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</si>
  <si>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</si>
  <si>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</si>
  <si>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</si>
  <si>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</si>
  <si>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</si>
  <si>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</si>
  <si>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</si>
  <si>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</si>
  <si>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</si>
  <si>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</si>
  <si>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</si>
  <si>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</si>
  <si>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</si>
  <si>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</si>
  <si>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</si>
  <si>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</si>
  <si>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</si>
  <si>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</si>
  <si>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</si>
  <si>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</si>
  <si>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</si>
  <si>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</si>
  <si>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</si>
  <si>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</si>
  <si>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</si>
  <si>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</si>
  <si>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</si>
  <si>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</si>
  <si>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</si>
  <si>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</si>
  <si>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</si>
  <si>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</si>
  <si>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</si>
  <si>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</si>
  <si>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</si>
  <si>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</si>
  <si>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</si>
  <si>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</si>
  <si>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</si>
  <si>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</si>
  <si>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</si>
  <si>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</si>
  <si>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</si>
  <si>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</si>
  <si>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</si>
  <si>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</si>
  <si>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</si>
  <si>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</si>
  <si>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</si>
  <si>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</si>
  <si>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</si>
  <si>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</si>
  <si>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</si>
  <si>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</si>
  <si>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</si>
  <si>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</si>
  <si>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</si>
  <si>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</si>
  <si>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</si>
  <si>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</si>
  <si>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</si>
  <si>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</si>
  <si>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</si>
  <si>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</si>
  <si>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</si>
  <si>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</si>
  <si>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</si>
  <si>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</si>
  <si>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</si>
  <si>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</si>
  <si>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</si>
  <si>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</si>
  <si>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</si>
  <si>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</si>
  <si>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</si>
  <si>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</si>
  <si>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</si>
  <si>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</si>
  <si>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</si>
  <si>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</si>
  <si>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</si>
  <si>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</si>
  <si>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</si>
  <si>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</si>
  <si>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</si>
  <si>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</si>
  <si>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</si>
  <si>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</si>
  <si>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</si>
  <si>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</si>
  <si>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</si>
  <si>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</si>
  <si>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</si>
  <si>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</si>
  <si>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</si>
  <si>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</si>
  <si>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</si>
  <si>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</si>
  <si>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</si>
  <si>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</si>
  <si>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</si>
  <si>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</si>
  <si>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</si>
  <si>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</si>
  <si>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</si>
  <si>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</si>
  <si>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</si>
  <si>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</si>
  <si>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</si>
  <si>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</si>
  <si>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</si>
  <si>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</si>
  <si>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</si>
  <si>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</si>
  <si>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</si>
  <si>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</si>
  <si>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</si>
  <si>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</si>
  <si>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</si>
  <si>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</si>
  <si>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</si>
  <si>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</si>
  <si>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</si>
  <si>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</si>
  <si>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</si>
  <si>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</si>
  <si>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</si>
  <si>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</si>
  <si>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</si>
  <si>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</si>
  <si>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</si>
  <si>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</si>
  <si>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</si>
  <si>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</si>
  <si>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</si>
  <si>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</si>
  <si>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</si>
  <si>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</si>
  <si>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</si>
  <si>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</si>
  <si>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</si>
  <si>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</si>
  <si>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</si>
  <si>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</si>
  <si>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</si>
  <si>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</si>
  <si>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</si>
  <si>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</si>
  <si>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</si>
  <si>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</si>
  <si>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</si>
  <si>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</si>
  <si>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</si>
  <si>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</si>
  <si>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</si>
  <si>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</si>
  <si>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</si>
  <si>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</si>
  <si>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</si>
  <si>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</si>
  <si>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</si>
  <si>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</si>
  <si>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</si>
  <si>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</si>
  <si>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</si>
  <si>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</si>
  <si>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</si>
  <si>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</si>
  <si>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</si>
  <si>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</si>
  <si>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</si>
  <si>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</si>
  <si>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</si>
  <si>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</si>
  <si>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</si>
  <si>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</si>
  <si>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</si>
  <si>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</si>
  <si>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</si>
  <si>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</si>
  <si>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</si>
  <si>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</si>
  <si>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</si>
  <si>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</si>
  <si>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</si>
  <si>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</si>
  <si>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</si>
  <si>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</si>
  <si>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</si>
  <si>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</si>
  <si>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</si>
  <si>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</si>
  <si>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</si>
  <si>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</si>
  <si>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</si>
  <si>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</si>
  <si>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</si>
  <si>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</si>
  <si>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</si>
  <si>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</si>
  <si>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</si>
  <si>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</si>
  <si>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</si>
  <si>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</si>
  <si>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</si>
  <si>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</si>
  <si>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</si>
  <si>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</si>
  <si>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</si>
  <si>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</si>
  <si>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</si>
  <si>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</si>
  <si>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</si>
  <si>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</si>
  <si>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</si>
  <si>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</si>
  <si>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</si>
  <si>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</si>
  <si>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</si>
  <si>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</si>
  <si>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</si>
  <si>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</si>
  <si>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</si>
  <si>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</si>
  <si>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</si>
  <si>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</si>
  <si>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</si>
  <si>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</si>
  <si>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</si>
  <si>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</si>
  <si>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</si>
  <si>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</si>
  <si>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</si>
  <si>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</si>
  <si>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</si>
  <si>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</si>
  <si>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</si>
  <si>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</si>
  <si>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</si>
  <si>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</si>
  <si>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</si>
  <si>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</si>
  <si>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</si>
  <si>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</si>
  <si>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</si>
  <si>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</si>
  <si>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</si>
  <si>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</si>
  <si>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</si>
  <si>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</si>
  <si>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</si>
  <si>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</si>
  <si>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</si>
  <si>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</si>
  <si>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</si>
  <si>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</si>
  <si>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</si>
  <si>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</si>
  <si>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</si>
  <si>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</si>
  <si>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</si>
  <si>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</si>
  <si>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</si>
  <si>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</si>
  <si>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</si>
  <si>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</si>
  <si>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</si>
  <si>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</si>
  <si>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</si>
  <si>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</si>
  <si>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</si>
  <si>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</si>
  <si>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</si>
  <si>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</si>
  <si>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</si>
  <si>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</si>
  <si>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</si>
  <si>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</si>
  <si>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</si>
  <si>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</si>
  <si>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</si>
  <si>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</si>
  <si>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</si>
  <si>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</si>
  <si>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</si>
  <si>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</si>
  <si>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</si>
  <si>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</si>
  <si>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</si>
  <si>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</si>
  <si>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</si>
  <si>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</si>
  <si>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</si>
  <si>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</si>
  <si>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</si>
  <si>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</si>
  <si>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</si>
  <si>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</si>
  <si>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</si>
  <si>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</si>
  <si>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</si>
  <si>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</si>
  <si>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</si>
  <si>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</si>
  <si>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</si>
  <si>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</si>
  <si>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</si>
  <si>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</si>
  <si>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</si>
  <si>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</si>
  <si>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</si>
  <si>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</si>
  <si>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</si>
  <si>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</si>
  <si>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</si>
  <si>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</si>
  <si>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</si>
  <si>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</si>
  <si>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</si>
  <si>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</si>
  <si>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</si>
  <si>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</si>
  <si>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</si>
  <si>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</si>
  <si>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</si>
  <si>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</si>
  <si>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</si>
  <si>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</si>
  <si>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</si>
  <si>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</si>
  <si>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</si>
  <si>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</si>
  <si>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</si>
  <si>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</si>
  <si>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</si>
  <si>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</si>
  <si>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</si>
  <si>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</si>
  <si>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</si>
  <si>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</si>
  <si>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</si>
  <si>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</si>
  <si>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</si>
  <si>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</si>
  <si>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</si>
  <si>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</si>
  <si>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</si>
  <si>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</si>
  <si>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</si>
  <si>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</si>
  <si>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</si>
  <si>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</si>
  <si>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</si>
  <si>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</si>
  <si>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</si>
  <si>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</si>
  <si>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</si>
  <si>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</si>
  <si>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</si>
  <si>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</si>
  <si>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</si>
  <si>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</si>
  <si>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</si>
  <si>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</si>
  <si>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</si>
  <si>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</si>
  <si>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</si>
  <si>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</si>
  <si>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</si>
  <si>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</si>
  <si>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</si>
  <si>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</si>
  <si>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</si>
  <si>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</si>
  <si>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</si>
  <si>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</si>
  <si>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</si>
  <si>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</si>
  <si>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</si>
  <si>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</si>
  <si>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</si>
  <si>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</si>
  <si>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</si>
  <si>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</si>
  <si>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</si>
  <si>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</si>
  <si>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</si>
  <si>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</si>
  <si>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</si>
  <si>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</si>
  <si>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</si>
  <si>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</si>
  <si>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</si>
  <si>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</si>
  <si>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</si>
  <si>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</si>
  <si>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</si>
  <si>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</si>
  <si>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</si>
  <si>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</si>
  <si>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</si>
  <si>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</si>
  <si>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</si>
  <si>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</si>
  <si>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</si>
  <si>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</si>
  <si>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</si>
  <si>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</si>
  <si>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</si>
  <si>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</si>
  <si>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</si>
  <si>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</si>
  <si>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</si>
  <si>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</si>
  <si>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</si>
  <si>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</si>
  <si>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</si>
  <si>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</si>
  <si>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</si>
  <si>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</si>
  <si>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</si>
  <si>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</si>
  <si>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</si>
  <si>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</si>
  <si>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</si>
  <si>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</si>
  <si>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</si>
  <si>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</si>
  <si>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</si>
  <si>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</si>
  <si>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</si>
  <si>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</si>
  <si>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</si>
  <si>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</si>
  <si>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</si>
  <si>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</si>
  <si>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</si>
  <si>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</si>
  <si>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</si>
  <si>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</si>
  <si>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</si>
  <si>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</si>
  <si>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</si>
  <si>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</si>
  <si>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</si>
  <si>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</si>
  <si>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</si>
  <si>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</si>
  <si>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</si>
  <si>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</si>
  <si>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</si>
  <si>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</si>
  <si>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</si>
  <si>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</si>
  <si>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</si>
  <si>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</si>
  <si>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</si>
  <si>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</si>
  <si>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</si>
  <si>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</si>
  <si>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</si>
  <si>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</si>
  <si>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</si>
  <si>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</si>
  <si>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</si>
  <si>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</si>
  <si>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</si>
  <si>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</si>
  <si>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</si>
  <si>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</si>
  <si>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</si>
  <si>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</si>
  <si>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</si>
  <si>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</si>
  <si>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</si>
  <si>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</si>
  <si>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</si>
  <si>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</si>
  <si>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</si>
  <si>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</si>
  <si>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</si>
  <si>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</si>
  <si>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</si>
  <si>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</si>
  <si>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</si>
  <si>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</si>
  <si>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</si>
  <si>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</si>
  <si>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</si>
  <si>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</si>
  <si>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</si>
  <si>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</si>
  <si>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</si>
  <si>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</si>
  <si>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</si>
  <si>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</si>
  <si>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</si>
  <si>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</si>
  <si>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</si>
  <si>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</si>
  <si>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</si>
  <si>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</si>
  <si>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</si>
  <si>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</si>
  <si>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</si>
  <si>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</si>
  <si>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</si>
  <si>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</si>
  <si>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</si>
  <si>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</si>
  <si>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</si>
  <si>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</si>
  <si>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</si>
  <si>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</si>
  <si>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</si>
  <si>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</si>
  <si>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</si>
  <si>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</si>
  <si>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</si>
  <si>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</si>
  <si>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</si>
  <si>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</si>
  <si>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</si>
  <si>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</si>
  <si>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</si>
  <si>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</si>
  <si>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</si>
  <si>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</si>
  <si>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</si>
  <si>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</si>
  <si>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</si>
  <si>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</si>
  <si>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</si>
  <si>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</si>
  <si>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</si>
  <si>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</si>
  <si>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</si>
  <si>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</si>
  <si>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</si>
  <si>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</si>
  <si>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</si>
  <si>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</si>
  <si>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</si>
  <si>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</si>
  <si>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</si>
  <si>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</si>
  <si>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</si>
  <si>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</si>
  <si>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</si>
  <si>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</si>
  <si>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</si>
  <si>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</si>
  <si>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</si>
  <si>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</si>
  <si>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</si>
  <si>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</si>
  <si>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</si>
  <si>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</si>
  <si>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</si>
  <si>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</si>
  <si>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</si>
  <si>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</si>
  <si>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</si>
  <si>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</si>
  <si>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</si>
  <si>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</si>
  <si>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</si>
  <si>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</si>
  <si>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</si>
  <si>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</si>
  <si>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</si>
  <si>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</si>
  <si>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</si>
  <si>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</si>
  <si>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</si>
  <si>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</si>
  <si>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</si>
  <si>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</si>
  <si>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</si>
  <si>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</si>
  <si>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</si>
  <si>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</si>
  <si>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</si>
  <si>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</si>
  <si>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</si>
  <si>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</si>
  <si>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</si>
  <si>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</si>
  <si>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</si>
  <si>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</si>
  <si>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</si>
  <si>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</si>
  <si>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</si>
  <si>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</si>
  <si>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</si>
  <si>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</si>
  <si>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</si>
  <si>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</si>
  <si>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</si>
  <si>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</si>
  <si>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</si>
  <si>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</si>
  <si>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</si>
  <si>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</si>
  <si>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</si>
  <si>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</si>
  <si>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</si>
  <si>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</si>
  <si>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</si>
  <si>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</si>
  <si>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</si>
  <si>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</si>
  <si>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</si>
  <si>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</si>
  <si>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</si>
  <si>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</si>
  <si>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</si>
  <si>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</si>
  <si>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</si>
  <si>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</si>
  <si>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</si>
  <si>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</si>
  <si>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</si>
  <si>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</si>
  <si>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</si>
  <si>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</si>
  <si>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</si>
  <si>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</si>
  <si>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</si>
  <si>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</si>
  <si>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</si>
  <si>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</si>
  <si>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</si>
  <si>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</si>
  <si>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</si>
  <si>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</si>
  <si>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</si>
  <si>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</si>
  <si>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</si>
  <si>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</si>
  <si>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</si>
  <si>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</si>
  <si>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</si>
  <si>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</si>
  <si>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</si>
  <si>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</si>
  <si>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</si>
  <si>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</si>
  <si>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</si>
  <si>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</si>
  <si>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</si>
  <si>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</si>
  <si>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</si>
  <si>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</si>
  <si>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</si>
  <si>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</si>
  <si>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</si>
  <si>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</si>
  <si>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</si>
  <si>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</si>
  <si>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</si>
  <si>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</si>
  <si>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</si>
  <si>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</si>
  <si>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</si>
  <si>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</si>
  <si>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</si>
  <si>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</si>
  <si>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</si>
  <si>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</si>
  <si>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</si>
  <si>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</si>
  <si>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</si>
  <si>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</si>
  <si>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</si>
  <si>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</si>
  <si>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</si>
  <si>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</si>
  <si>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</si>
  <si>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</si>
  <si>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</si>
  <si>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</si>
  <si>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</si>
  <si>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</si>
  <si>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</si>
  <si>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</si>
  <si>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</si>
  <si>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</si>
  <si>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</si>
  <si>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</si>
  <si>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</si>
  <si>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</si>
  <si>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</si>
  <si>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</si>
  <si>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</si>
  <si>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</si>
  <si>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</si>
  <si>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</si>
  <si>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</si>
  <si>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</si>
  <si>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</si>
  <si>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</si>
  <si>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</si>
  <si>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</si>
  <si>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</si>
  <si>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</si>
  <si>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</si>
  <si>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</si>
  <si>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</si>
  <si>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</si>
  <si>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</si>
  <si>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</si>
  <si>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</si>
  <si>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</si>
  <si>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</si>
  <si>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</si>
  <si>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</si>
  <si>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</si>
  <si>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</si>
  <si>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</si>
  <si>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</si>
  <si>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</si>
  <si>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</si>
  <si>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</si>
  <si>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</si>
  <si>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</si>
  <si>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</si>
  <si>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</si>
  <si>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</si>
  <si>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</si>
  <si>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</si>
  <si>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</si>
  <si>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</si>
  <si>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</si>
  <si>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</si>
  <si>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</si>
  <si>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</si>
  <si>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</si>
  <si>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</si>
  <si>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</si>
  <si>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</si>
  <si>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</si>
  <si>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</si>
  <si>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</si>
  <si>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</si>
  <si>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</si>
  <si>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</si>
  <si>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</si>
  <si>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</si>
  <si>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</si>
  <si>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</si>
  <si>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</si>
  <si>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</si>
  <si>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</si>
  <si>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</si>
  <si>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</si>
  <si>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</si>
  <si>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</si>
  <si>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</si>
  <si>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</si>
  <si>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</si>
  <si>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</si>
  <si>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</si>
  <si>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</si>
  <si>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</si>
  <si>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</si>
  <si>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</si>
  <si>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</si>
  <si>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</si>
  <si>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</si>
  <si>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</si>
  <si>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</si>
  <si>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</si>
  <si>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</si>
  <si>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</si>
  <si>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</si>
  <si>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</si>
  <si>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</si>
  <si>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</si>
  <si>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</si>
  <si>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</si>
  <si>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</si>
  <si>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</si>
  <si>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</si>
  <si>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</si>
  <si>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</si>
  <si>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</si>
  <si>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</si>
  <si>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</si>
  <si>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</si>
  <si>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</si>
  <si>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</si>
  <si>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</si>
  <si>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</si>
  <si>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</si>
  <si>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</si>
  <si>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</si>
  <si>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</si>
  <si>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</si>
  <si>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</si>
  <si>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</si>
  <si>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</si>
  <si>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</si>
  <si>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</si>
  <si>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</si>
  <si>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</si>
  <si>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</si>
  <si>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</si>
  <si>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</si>
  <si>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</si>
  <si>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</si>
  <si>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</si>
  <si>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</si>
  <si>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</si>
  <si>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</si>
  <si>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</si>
  <si>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</si>
  <si>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</si>
  <si>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</si>
  <si>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</si>
  <si>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</si>
  <si>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</si>
  <si>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</si>
  <si>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</si>
  <si>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</si>
  <si>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</si>
  <si>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</si>
  <si>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</si>
  <si>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</si>
  <si>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</si>
  <si>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</si>
  <si>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</si>
  <si>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</si>
  <si>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</si>
  <si>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</si>
  <si>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</si>
  <si>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</si>
  <si>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</si>
  <si>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</si>
  <si>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</si>
  <si>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</si>
  <si>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</si>
  <si>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</si>
  <si>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</si>
  <si>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</si>
  <si>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</si>
  <si>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</si>
  <si>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</si>
  <si>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</si>
  <si>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</si>
  <si>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</si>
  <si>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</si>
  <si>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</si>
  <si>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</si>
  <si>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</si>
  <si>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</si>
  <si>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</si>
  <si>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</si>
  <si>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</si>
  <si>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</si>
  <si>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</si>
  <si>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</si>
  <si>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</si>
  <si>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</si>
  <si>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</si>
  <si>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</si>
  <si>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</si>
  <si>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</si>
  <si>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</si>
  <si>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</si>
  <si>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</si>
  <si>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</si>
  <si>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</si>
  <si>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</si>
  <si>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</si>
  <si>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</si>
  <si>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</si>
  <si>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</si>
  <si>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</si>
  <si>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</si>
  <si>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</si>
  <si>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</si>
  <si>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</si>
  <si>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</si>
  <si>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</si>
  <si>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</si>
  <si>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</si>
  <si>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</si>
  <si>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</si>
  <si>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</si>
  <si>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</si>
  <si>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</si>
  <si>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</si>
  <si>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</si>
  <si>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</si>
  <si>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</si>
  <si>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</si>
  <si>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</si>
  <si>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</si>
  <si>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</si>
  <si>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</si>
  <si>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</si>
  <si>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</si>
  <si>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</si>
  <si>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</si>
  <si>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</si>
  <si>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</si>
  <si>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</si>
  <si>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</si>
  <si>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 xml:space="preserve">Execução de solda no AMV 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</si>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</sst>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Q248" activePane="topRight" state="frozen"/>
      <selection pane="topRight" activeCell="AG279" sqref="AG2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654</v>
      </c>
      <c r="G266" s="8" t="str">
        <f>IF(D266="","*",VLOOKUP(F266,BS_ATIVIDADE[#All],3,FALSE))</f>
        <v>OUTROS</v>
      </c>
      <c r="H266" s="134" t="s">
        <v>1293</v>
      </c>
      <c r="I266" s="134" t="s">
        <v>177</v>
      </c>
      <c r="J266" s="150">
        <v>74</v>
      </c>
      <c r="K266" s="150">
        <v>500</v>
      </c>
      <c r="L266" s="71" t="s">
        <v>640</v>
      </c>
      <c r="M266" s="148" t="s">
        <v>1756</v>
      </c>
      <c r="N266" s="148" t="s">
        <v>1757</v>
      </c>
      <c r="O266" s="134">
        <v>0.4375</v>
      </c>
      <c r="P266" s="134">
        <v>4.1666666666666664E-2</v>
      </c>
      <c r="Q266" s="71">
        <v>1</v>
      </c>
      <c r="R266" s="9" t="str">
        <f>IFERROR(_xlfn.XLOOKUP(F266, BS_ATIVIDADE[ATIVIDADE],BS_ATIVIDADE[UNIDADE] ), "*")</f>
        <v>BINÁRIO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1758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DESLOCAMENTO</v>
      </c>
      <c r="AJ266" s="8" t="str">
        <f>IF(D266="","*",VLOOKUP(AI266,BS_ATIVIDADE[#Data],3,FALSE))</f>
        <v>OUTROS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TOM</v>
      </c>
      <c r="AM266" s="166" t="str">
        <f>IF(BS_CONTROLE[[#This Row],[Entre - Estações]]=0, "-", BS_CONTROLE[[#This Row],[Entre - Estações]])</f>
        <v>TAG-TOM</v>
      </c>
      <c r="AN266" s="166" t="str">
        <f>IF(BS_CONTROLE[[#This Row],[SB]]=0, "-", BS_CONTROLE[[#This Row],[SB]])</f>
        <v>TAGTOM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500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BINÁRIO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1759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1760</v>
      </c>
      <c r="X276" s="151" t="s">
        <v>1005</v>
      </c>
      <c r="Y276" s="129"/>
      <c r="Z276" s="129"/>
      <c r="AA276" s="71" t="s">
        <v>1761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1762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1763</v>
      </c>
      <c r="J279" s="150">
        <v>72</v>
      </c>
      <c r="K279" s="150">
        <v>320</v>
      </c>
      <c r="L279" s="71" t="s">
        <v>640</v>
      </c>
      <c r="M279" s="148" t="s">
        <v>1764</v>
      </c>
      <c r="N279" s="148" t="s">
        <v>1765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1767</v>
      </c>
      <c r="E3" s="176" t="s">
        <v>1768</v>
      </c>
      <c r="F3" s="176" t="s">
        <v>1769</v>
      </c>
      <c r="G3" s="176" t="s">
        <v>1770</v>
      </c>
      <c r="H3" s="176" t="s">
        <v>1771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1773</v>
      </c>
      <c r="D12" s="177">
        <v>9049</v>
      </c>
      <c r="E12" s="178">
        <v>46044</v>
      </c>
      <c r="F12" s="180" t="s">
        <v>1774</v>
      </c>
      <c r="G12" s="177" t="s">
        <v>1775</v>
      </c>
      <c r="H12" s="177"/>
    </row>
    <row r="13" spans="3:8">
      <c r="C13" s="177" t="s">
        <v>1773</v>
      </c>
      <c r="D13" s="177">
        <v>9044</v>
      </c>
      <c r="E13" s="178">
        <v>46044</v>
      </c>
      <c r="F13" s="180" t="s">
        <v>1776</v>
      </c>
      <c r="G13" s="177" t="s">
        <v>1777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1780</v>
      </c>
      <c r="B3" s="91" t="s">
        <v>1781</v>
      </c>
      <c r="C3" s="91" t="s">
        <v>636</v>
      </c>
      <c r="D3" s="92" t="s">
        <v>1212</v>
      </c>
      <c r="E3" s="92" t="s">
        <v>4</v>
      </c>
      <c r="F3" s="92" t="s">
        <v>1782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1783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DESLOCAMENTO</v>
      </c>
      <c r="I271" s="96" t="str">
        <f>IF(FN_MC!H266="","*",FN_MC!H266)</f>
        <v>TAG</v>
      </c>
      <c r="J271" s="96" t="str">
        <f>IF(FN_MC!I266="","*",FN_MC!I266)</f>
        <v>TOM</v>
      </c>
      <c r="K271" s="96" t="str">
        <f>IF(FN_MC!M266="","*",FN_MC!M266)</f>
        <v>TAG-TOM</v>
      </c>
      <c r="L271" s="186" t="str">
        <f>IF(FN_MC!N266="","*",FN_MC!N266)</f>
        <v>TAGTOM</v>
      </c>
      <c r="M271" s="97">
        <f>IF(FN_MC!J266="","*",FN_MC!J266)</f>
        <v>74</v>
      </c>
      <c r="N271" s="173">
        <f>IF(FN_MC!K266="","*",FN_MC!K266)</f>
        <v>500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4.1666666666666664E-2</v>
      </c>
      <c r="R271" s="96" t="str">
        <f>IF(FN_MC!Q266="","*",CONCATENATE(FN_MC!Q266," ",FN_MC!R266))</f>
        <v>1 BINÁRIO</v>
      </c>
      <c r="S271" s="96" t="str">
        <f>IF(FN_MC!V266="","*",FN_MC!V266)</f>
        <v>Elton</v>
      </c>
      <c r="T271" s="96" t="str">
        <f>IF(FN_MC!W266="","*",FN_MC!W266)</f>
        <v>Deslocamento somente de locomotiva para abastecimento no TOM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1784</v>
      </c>
      <c r="C2" s="83" t="s">
        <v>1197</v>
      </c>
      <c r="D2" s="83" t="s">
        <v>1199</v>
      </c>
      <c r="E2" s="83" t="s">
        <v>1785</v>
      </c>
      <c r="F2" s="83" t="s">
        <v>1786</v>
      </c>
      <c r="G2" s="83" t="s">
        <v>1787</v>
      </c>
      <c r="H2" s="83" t="s">
        <v>1788</v>
      </c>
      <c r="I2" s="83" t="s">
        <v>1789</v>
      </c>
      <c r="J2" s="83" t="s">
        <v>1790</v>
      </c>
      <c r="K2" s="109" t="s">
        <v>1791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TAG-TOM</v>
      </c>
      <c r="G306" s="101" t="str">
        <f>IF(FN_MC!I266="","*",FN_MC!I266)</f>
        <v>TOM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1793</v>
      </c>
      <c r="C4" s="181" t="s">
        <v>1794</v>
      </c>
      <c r="D4" s="181" t="s">
        <v>1795</v>
      </c>
      <c r="E4" s="181" t="s">
        <v>1796</v>
      </c>
      <c r="F4" s="181" t="s">
        <v>4</v>
      </c>
      <c r="G4" s="181" t="s">
        <v>1797</v>
      </c>
    </row>
    <row r="5" spans="2:7">
      <c r="B5" s="182" t="s">
        <v>1798</v>
      </c>
      <c r="C5" s="182">
        <v>309525</v>
      </c>
      <c r="D5" s="182" t="s">
        <v>1799</v>
      </c>
      <c r="E5" s="182" t="s">
        <v>878</v>
      </c>
      <c r="F5" s="182" t="s">
        <v>1800</v>
      </c>
      <c r="G5" s="183">
        <v>46296</v>
      </c>
    </row>
    <row r="6" spans="2:7">
      <c r="B6" s="182" t="s">
        <v>1801</v>
      </c>
      <c r="C6" s="182">
        <v>257410</v>
      </c>
      <c r="D6" s="182" t="s">
        <v>1802</v>
      </c>
      <c r="E6" s="182" t="s">
        <v>878</v>
      </c>
      <c r="F6" s="182" t="s">
        <v>1800</v>
      </c>
      <c r="G6" s="183"/>
    </row>
    <row r="7" spans="2:7">
      <c r="B7" s="182" t="s">
        <v>1484</v>
      </c>
      <c r="C7" s="182">
        <v>256875</v>
      </c>
      <c r="D7" s="182" t="s">
        <v>1803</v>
      </c>
      <c r="E7" s="182" t="s">
        <v>878</v>
      </c>
      <c r="F7" s="182" t="s">
        <v>1800</v>
      </c>
      <c r="G7" s="183">
        <v>46296</v>
      </c>
    </row>
    <row r="8" spans="2:7">
      <c r="B8" s="182" t="s">
        <v>1804</v>
      </c>
      <c r="C8" s="182">
        <v>257278</v>
      </c>
      <c r="D8" s="182" t="s">
        <v>1805</v>
      </c>
      <c r="E8" s="182" t="s">
        <v>869</v>
      </c>
      <c r="F8" s="182" t="s">
        <v>1806</v>
      </c>
      <c r="G8" s="183">
        <v>46235</v>
      </c>
    </row>
    <row r="9" spans="2:7">
      <c r="B9" s="182" t="s">
        <v>1807</v>
      </c>
      <c r="C9" s="182">
        <v>261794</v>
      </c>
      <c r="D9" s="182" t="s">
        <v>1808</v>
      </c>
      <c r="E9" s="182" t="s">
        <v>869</v>
      </c>
      <c r="F9" s="182" t="s">
        <v>1806</v>
      </c>
      <c r="G9" s="183">
        <v>46082</v>
      </c>
    </row>
    <row r="10" spans="2:7">
      <c r="B10" s="182" t="s">
        <v>1809</v>
      </c>
      <c r="C10" s="182">
        <v>257033</v>
      </c>
      <c r="D10" s="182" t="s">
        <v>1810</v>
      </c>
      <c r="E10" s="182" t="s">
        <v>869</v>
      </c>
      <c r="F10" s="182" t="s">
        <v>118</v>
      </c>
      <c r="G10" s="182" t="s">
        <v>1811</v>
      </c>
    </row>
    <row r="11" spans="2:7">
      <c r="B11" s="182" t="s">
        <v>1812</v>
      </c>
      <c r="C11" s="182">
        <v>396578</v>
      </c>
      <c r="D11" s="182" t="s">
        <v>1813</v>
      </c>
      <c r="E11" s="182" t="s">
        <v>869</v>
      </c>
      <c r="F11" s="182" t="s">
        <v>118</v>
      </c>
      <c r="G11" s="182" t="s">
        <v>1811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1814</v>
      </c>
      <c r="D5" s="271"/>
      <c r="E5" s="271"/>
      <c r="F5" s="271"/>
      <c r="G5" s="271"/>
      <c r="H5" s="271"/>
      <c r="I5" s="271"/>
      <c r="J5" s="272"/>
      <c r="K5" s="273" t="s">
        <v>1815</v>
      </c>
      <c r="L5" s="274"/>
      <c r="M5" s="274"/>
      <c r="N5" s="274"/>
      <c r="O5" s="275" t="s">
        <v>1816</v>
      </c>
      <c r="P5" s="276"/>
      <c r="Q5" s="277"/>
    </row>
    <row r="6" spans="1:17" s="81" customFormat="1" ht="15.75" customHeight="1">
      <c r="A6" s="75" t="s">
        <v>1782</v>
      </c>
      <c r="B6" s="82" t="s">
        <v>1781</v>
      </c>
      <c r="C6" s="83" t="s">
        <v>1212</v>
      </c>
      <c r="D6" s="84" t="s">
        <v>1213</v>
      </c>
      <c r="E6" s="83" t="s">
        <v>1817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1818</v>
      </c>
      <c r="M6" s="116" t="s">
        <v>658</v>
      </c>
      <c r="N6" s="117" t="s">
        <v>1207</v>
      </c>
      <c r="O6" s="159" t="s">
        <v>1250</v>
      </c>
      <c r="P6" s="128"/>
      <c r="Q6" s="138" t="s">
        <v>1819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TAG-TOM</v>
      </c>
      <c r="H310" s="125">
        <f>IF(FN_MC!K266="","*",FN_MC!K266)</f>
        <v>500</v>
      </c>
      <c r="I310" s="110">
        <f>IF(FN_MC!O266="","*",FN_MC!O266)</f>
        <v>0.4375</v>
      </c>
      <c r="J310" s="110">
        <f>IF(FN_MC!P266="","*",FN_MC!P266)</f>
        <v>4.1666666666666664E-2</v>
      </c>
      <c r="K310" s="118" t="str">
        <f>IF(FN_MC!AK266="","*",FN_MC!AK266)</f>
        <v>TAG</v>
      </c>
      <c r="L310" s="118" t="str">
        <f>IF(FN_MC!AM266="","*",FN_MC!AM266)</f>
        <v>TAG-TOM</v>
      </c>
      <c r="M310" s="118">
        <f>IF(FN_MC!AP266="","*",FN_MC!AP266)</f>
        <v>500</v>
      </c>
      <c r="N310" s="118" t="str">
        <f>IF(FN_MC!AM266="","*",FN_MC!AM266)</f>
        <v>TAG-TOM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