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725" documentId="120_S{118792C3-22EF-5104-A093-F22BFE3913F3}" xr6:coauthVersionLast="47" xr6:coauthVersionMax="47" xr10:uidLastSave="{1482BEB5-E817-4CEF-9D8B-75B161E2447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28" i="10" l="1"/>
  <c r="P427" i="10"/>
  <c r="P423" i="10"/>
  <c r="P420" i="10"/>
  <c r="P417" i="10"/>
  <c r="P416" i="10"/>
  <c r="P415" i="10"/>
  <c r="P414" i="10"/>
  <c r="P413" i="10"/>
  <c r="P411" i="10"/>
  <c r="P410" i="10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M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427" i="1"/>
  <c r="BS426" i="1"/>
  <c r="BS422" i="1"/>
  <c r="BS419" i="1"/>
  <c r="BS416" i="1"/>
  <c r="BS415" i="1"/>
  <c r="BS414" i="1"/>
  <c r="BS413" i="1"/>
  <c r="BS412" i="1"/>
  <c r="BS410" i="1"/>
  <c r="BS409" i="1"/>
  <c r="AY427" i="1"/>
  <c r="BR427" i="1" s="1"/>
  <c r="BQ427" i="1" s="1"/>
  <c r="AY426" i="1"/>
  <c r="BR426" i="1" s="1"/>
  <c r="BQ426" i="1" s="1"/>
  <c r="AY422" i="1"/>
  <c r="BR422" i="1" s="1"/>
  <c r="BQ422" i="1" s="1"/>
  <c r="AY419" i="1"/>
  <c r="BR419" i="1" s="1"/>
  <c r="BQ419" i="1" s="1"/>
  <c r="AY416" i="1"/>
  <c r="BR416" i="1" s="1"/>
  <c r="BQ416" i="1" s="1"/>
  <c r="AY415" i="1"/>
  <c r="BR415" i="1" s="1"/>
  <c r="BQ415" i="1" s="1"/>
  <c r="AY414" i="1"/>
  <c r="BR414" i="1" s="1"/>
  <c r="BQ414" i="1" s="1"/>
  <c r="AY413" i="1"/>
  <c r="BR413" i="1" s="1"/>
  <c r="BQ413" i="1" s="1"/>
  <c r="AY412" i="1"/>
  <c r="BR412" i="1" s="1"/>
  <c r="BQ412" i="1" s="1"/>
  <c r="AY410" i="1"/>
  <c r="BR410" i="1" s="1"/>
  <c r="BQ410" i="1" s="1"/>
  <c r="AY409" i="1"/>
  <c r="BR409" i="1" s="1"/>
  <c r="BQ409" i="1" s="1"/>
  <c r="AI427" i="1"/>
  <c r="AI426" i="1"/>
  <c r="AI422" i="1"/>
  <c r="AI419" i="1"/>
  <c r="AI416" i="1"/>
  <c r="AI415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H415" i="1" a="1"/>
  <c r="H415" i="1" s="1"/>
  <c r="I40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K410" i="10" s="1"/>
  <c r="AL409" i="1"/>
  <c r="AO409" i="1"/>
  <c r="AP409" i="1"/>
  <c r="M410" i="10" s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M414" i="10" s="1"/>
  <c r="AO413" i="1"/>
  <c r="AN413" i="1"/>
  <c r="AM413" i="1"/>
  <c r="AL413" i="1"/>
  <c r="AK413" i="1"/>
  <c r="K414" i="10" s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K411" i="10" s="1"/>
  <c r="AL410" i="1"/>
  <c r="AM410" i="1"/>
  <c r="AN410" i="1"/>
  <c r="AO410" i="1"/>
  <c r="AP410" i="1"/>
  <c r="M411" i="10" s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N409" i="1" a="1"/>
  <c r="N409" i="1" s="1"/>
  <c r="L406" i="11" s="1"/>
  <c r="M409" i="1" a="1"/>
  <c r="M409" i="1" s="1"/>
  <c r="N419" i="1" a="1"/>
  <c r="N419" i="1" s="1"/>
  <c r="L416" i="11" s="1"/>
  <c r="M419" i="1" a="1"/>
  <c r="M419" i="1" s="1"/>
  <c r="N408" i="1" a="1"/>
  <c r="N408" i="1" s="1"/>
  <c r="L405" i="11" s="1"/>
  <c r="M408" i="1" a="1"/>
  <c r="M408" i="1" s="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L391" i="1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L389" i="1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L344" i="1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5" i="1"/>
  <c r="C785" i="1"/>
  <c r="G785" i="1"/>
  <c r="R785" i="1"/>
  <c r="S785" i="1" a="1"/>
  <c r="S785" i="1"/>
  <c r="T785" i="1" a="1"/>
  <c r="T785" i="1"/>
  <c r="U785" i="1" a="1"/>
  <c r="U785" i="1" s="1"/>
  <c r="AJ785" i="1"/>
  <c r="AK785" i="1"/>
  <c r="K786" i="10" s="1"/>
  <c r="AL785" i="1"/>
  <c r="AM785" i="1"/>
  <c r="AN785" i="1"/>
  <c r="AO785" i="1"/>
  <c r="AP785" i="1"/>
  <c r="M786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M330" i="10" s="1"/>
  <c r="AQ329" i="1"/>
  <c r="BF329" i="1"/>
  <c r="BR329" i="1"/>
  <c r="BS329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N784" i="1" a="1"/>
  <c r="N784" i="1"/>
  <c r="L781" i="11" s="1"/>
  <c r="R784" i="1"/>
  <c r="S784" i="1" a="1"/>
  <c r="S784" i="1"/>
  <c r="T784" i="1" a="1"/>
  <c r="T784" i="1" s="1"/>
  <c r="U784" i="1" a="1"/>
  <c r="U784" i="1" s="1"/>
  <c r="AJ784" i="1"/>
  <c r="AK784" i="1"/>
  <c r="K785" i="10" s="1"/>
  <c r="AL784" i="1"/>
  <c r="AN784" i="1"/>
  <c r="AO784" i="1"/>
  <c r="AP784" i="1"/>
  <c r="M785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M337" i="10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L334" i="1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M326" i="10" s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 s="1"/>
  <c r="Q314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3" i="1"/>
  <c r="G783" i="1"/>
  <c r="M783" i="1" a="1"/>
  <c r="M783" i="1" s="1"/>
  <c r="N783" i="1" a="1"/>
  <c r="N783" i="1" s="1"/>
  <c r="L780" i="11" s="1"/>
  <c r="R783" i="1"/>
  <c r="S783" i="1" a="1"/>
  <c r="S783" i="1" s="1"/>
  <c r="T783" i="1" a="1"/>
  <c r="T783" i="1" s="1"/>
  <c r="U783" i="1" a="1"/>
  <c r="U783" i="1" s="1"/>
  <c r="AJ783" i="1"/>
  <c r="AK783" i="1"/>
  <c r="K784" i="10" s="1"/>
  <c r="AL783" i="1"/>
  <c r="AO783" i="1"/>
  <c r="AP783" i="1"/>
  <c r="M784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5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T194" i="1" a="1"/>
  <c r="T194" i="1" s="1"/>
  <c r="T781" i="1" a="1"/>
  <c r="T781" i="1" s="1"/>
  <c r="T780" i="1" a="1"/>
  <c r="T780" i="1" s="1"/>
  <c r="T779" i="1" a="1"/>
  <c r="T779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S194" i="1" a="1"/>
  <c r="S194" i="1" s="1"/>
  <c r="S781" i="1" a="1"/>
  <c r="S781" i="1" s="1"/>
  <c r="S780" i="1" a="1"/>
  <c r="S780" i="1" s="1"/>
  <c r="S779" i="1" a="1"/>
  <c r="S779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N782" i="1" a="1"/>
  <c r="N782" i="1" s="1"/>
  <c r="L779" i="11" s="1"/>
  <c r="R782" i="1"/>
  <c r="AK782" i="1"/>
  <c r="K783" i="10" s="1"/>
  <c r="AL782" i="1"/>
  <c r="AP782" i="1"/>
  <c r="M783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2" i="10" s="1"/>
  <c r="AL411" i="1"/>
  <c r="AP411" i="1"/>
  <c r="M412" i="10" s="1"/>
  <c r="BR411" i="1"/>
  <c r="BS411" i="1"/>
  <c r="C412" i="1"/>
  <c r="R412" i="1"/>
  <c r="R409" i="11" s="1"/>
  <c r="BB412" i="1"/>
  <c r="AK412" i="1"/>
  <c r="K413" i="10" s="1"/>
  <c r="AL412" i="1"/>
  <c r="AP412" i="1"/>
  <c r="M413" i="10" s="1"/>
  <c r="C414" i="1"/>
  <c r="R414" i="1"/>
  <c r="R411" i="11" s="1"/>
  <c r="BB414" i="1"/>
  <c r="K415" i="10"/>
  <c r="M415" i="10"/>
  <c r="C415" i="1"/>
  <c r="M415" i="1" a="1"/>
  <c r="M415" i="1" s="1"/>
  <c r="N415" i="1" a="1"/>
  <c r="N415" i="1" s="1"/>
  <c r="L412" i="11" s="1"/>
  <c r="R415" i="1"/>
  <c r="R412" i="11" s="1"/>
  <c r="BB415" i="1"/>
  <c r="AK415" i="1"/>
  <c r="K416" i="10" s="1"/>
  <c r="AL415" i="1"/>
  <c r="AP415" i="1"/>
  <c r="M416" i="10" s="1"/>
  <c r="C416" i="1"/>
  <c r="M416" i="1" a="1"/>
  <c r="M416" i="1" s="1"/>
  <c r="N416" i="1" a="1"/>
  <c r="N416" i="1" s="1"/>
  <c r="L413" i="11" s="1"/>
  <c r="R416" i="1"/>
  <c r="R413" i="11" s="1"/>
  <c r="BB416" i="1"/>
  <c r="AK416" i="1"/>
  <c r="K417" i="10" s="1"/>
  <c r="AL416" i="1"/>
  <c r="AP416" i="1"/>
  <c r="M417" i="10" s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C419" i="1"/>
  <c r="R419" i="1"/>
  <c r="R416" i="11" s="1"/>
  <c r="BB419" i="1"/>
  <c r="AK419" i="1"/>
  <c r="K420" i="10" s="1"/>
  <c r="AL419" i="1"/>
  <c r="AP419" i="1"/>
  <c r="M420" i="10" s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C422" i="1"/>
  <c r="R422" i="1"/>
  <c r="R419" i="11" s="1"/>
  <c r="BB422" i="1"/>
  <c r="AK422" i="1"/>
  <c r="K423" i="10" s="1"/>
  <c r="AL422" i="1"/>
  <c r="AP422" i="1"/>
  <c r="M423" i="10" s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C426" i="1"/>
  <c r="R426" i="1"/>
  <c r="R423" i="11" s="1"/>
  <c r="BB426" i="1"/>
  <c r="AK426" i="1"/>
  <c r="K427" i="10" s="1"/>
  <c r="AL426" i="1"/>
  <c r="AP426" i="1"/>
  <c r="M427" i="10" s="1"/>
  <c r="A427" i="1"/>
  <c r="C427" i="1"/>
  <c r="BB427" i="1"/>
  <c r="AK427" i="1"/>
  <c r="K428" i="10" s="1"/>
  <c r="AL427" i="1"/>
  <c r="AP427" i="1"/>
  <c r="M428" i="10" s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A578" i="1"/>
  <c r="C578" i="1"/>
  <c r="G578" i="1"/>
  <c r="M578" i="1" a="1"/>
  <c r="M578" i="1" s="1"/>
  <c r="N578" i="1" a="1"/>
  <c r="N578" i="1" s="1"/>
  <c r="L575" i="11" s="1"/>
  <c r="R578" i="1"/>
  <c r="BB578" i="1"/>
  <c r="AK578" i="1"/>
  <c r="K579" i="10" s="1"/>
  <c r="AL578" i="1"/>
  <c r="AP578" i="1"/>
  <c r="M579" i="10" s="1"/>
  <c r="BR578" i="1"/>
  <c r="BS578" i="1"/>
  <c r="A579" i="1"/>
  <c r="C579" i="1"/>
  <c r="G579" i="1"/>
  <c r="M579" i="1" a="1"/>
  <c r="M579" i="1" s="1"/>
  <c r="N579" i="1" a="1"/>
  <c r="N579" i="1" s="1"/>
  <c r="L576" i="11" s="1"/>
  <c r="R579" i="1"/>
  <c r="BB579" i="1"/>
  <c r="AK579" i="1"/>
  <c r="K580" i="10" s="1"/>
  <c r="AL579" i="1"/>
  <c r="AP579" i="1"/>
  <c r="M580" i="10" s="1"/>
  <c r="BR579" i="1"/>
  <c r="BS579" i="1"/>
  <c r="A580" i="1"/>
  <c r="C580" i="1"/>
  <c r="G580" i="1"/>
  <c r="M580" i="1" a="1"/>
  <c r="M580" i="1" s="1"/>
  <c r="N580" i="1" a="1"/>
  <c r="N580" i="1" s="1"/>
  <c r="L577" i="11" s="1"/>
  <c r="R580" i="1"/>
  <c r="BB580" i="1"/>
  <c r="AK580" i="1"/>
  <c r="K581" i="10" s="1"/>
  <c r="AL580" i="1"/>
  <c r="AP580" i="1"/>
  <c r="M581" i="10" s="1"/>
  <c r="BR580" i="1"/>
  <c r="BS58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A779" i="1"/>
  <c r="C779" i="1"/>
  <c r="G779" i="1"/>
  <c r="M779" i="1" a="1"/>
  <c r="M779" i="1" s="1"/>
  <c r="N779" i="1" a="1"/>
  <c r="N779" i="1" s="1"/>
  <c r="L776" i="11" s="1"/>
  <c r="R779" i="1"/>
  <c r="BB779" i="1"/>
  <c r="AK779" i="1"/>
  <c r="K780" i="10" s="1"/>
  <c r="AL779" i="1"/>
  <c r="AP779" i="1"/>
  <c r="M780" i="10" s="1"/>
  <c r="BR779" i="1"/>
  <c r="BS779" i="1"/>
  <c r="A780" i="1"/>
  <c r="C780" i="1"/>
  <c r="G780" i="1"/>
  <c r="M780" i="1" a="1"/>
  <c r="M780" i="1" s="1"/>
  <c r="N780" i="1" a="1"/>
  <c r="N780" i="1" s="1"/>
  <c r="L777" i="11" s="1"/>
  <c r="R780" i="1"/>
  <c r="BB780" i="1"/>
  <c r="AK780" i="1"/>
  <c r="K781" i="10" s="1"/>
  <c r="AL780" i="1"/>
  <c r="AP780" i="1"/>
  <c r="M781" i="10" s="1"/>
  <c r="BR780" i="1"/>
  <c r="BS780" i="1"/>
  <c r="A781" i="1"/>
  <c r="C781" i="1"/>
  <c r="G781" i="1"/>
  <c r="M781" i="1" a="1"/>
  <c r="M781" i="1" s="1"/>
  <c r="N781" i="1" a="1"/>
  <c r="N781" i="1" s="1"/>
  <c r="L778" i="11" s="1"/>
  <c r="R781" i="1"/>
  <c r="BB781" i="1"/>
  <c r="AK781" i="1"/>
  <c r="K782" i="10" s="1"/>
  <c r="AL781" i="1"/>
  <c r="AP781" i="1"/>
  <c r="M782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M624" i="1" a="1"/>
  <c r="M624" i="1" s="1"/>
  <c r="N624" i="1" a="1"/>
  <c r="N624" i="1" s="1"/>
  <c r="L621" i="11" s="1"/>
  <c r="M625" i="1" a="1"/>
  <c r="M625" i="1" s="1"/>
  <c r="N625" i="1" a="1"/>
  <c r="N625" i="1" s="1"/>
  <c r="L622" i="11" s="1"/>
  <c r="M626" i="1" a="1"/>
  <c r="M626" i="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K624" i="1"/>
  <c r="K625" i="10" s="1"/>
  <c r="AL624" i="1"/>
  <c r="AP624" i="1"/>
  <c r="M625" i="10" s="1"/>
  <c r="AK625" i="1"/>
  <c r="K626" i="10" s="1"/>
  <c r="AL625" i="1"/>
  <c r="AP625" i="1"/>
  <c r="M626" i="10" s="1"/>
  <c r="AK626" i="1"/>
  <c r="K627" i="10" s="1"/>
  <c r="AL626" i="1"/>
  <c r="AP626" i="1"/>
  <c r="M627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612" i="11" l="1"/>
  <c r="G616" i="10"/>
  <c r="K582" i="11"/>
  <c r="G586" i="10"/>
  <c r="K579" i="11"/>
  <c r="G583" i="10"/>
  <c r="K777" i="11"/>
  <c r="G781" i="10"/>
  <c r="K775" i="11"/>
  <c r="G779" i="10"/>
  <c r="K773" i="11"/>
  <c r="G777" i="10"/>
  <c r="K771" i="11"/>
  <c r="G775" i="10"/>
  <c r="K769" i="11"/>
  <c r="G773" i="10"/>
  <c r="K766" i="11"/>
  <c r="G770" i="10"/>
  <c r="K764" i="11"/>
  <c r="G768" i="10"/>
  <c r="K762" i="11"/>
  <c r="G766" i="10"/>
  <c r="K760" i="11"/>
  <c r="G764" i="10"/>
  <c r="K758" i="11"/>
  <c r="G762" i="10"/>
  <c r="K756" i="11"/>
  <c r="G760" i="10"/>
  <c r="K754" i="11"/>
  <c r="G758" i="10"/>
  <c r="K752" i="11"/>
  <c r="G756" i="10"/>
  <c r="K750" i="11"/>
  <c r="G754" i="10"/>
  <c r="K748" i="11"/>
  <c r="G752" i="10"/>
  <c r="K618" i="11"/>
  <c r="G622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85" i="11"/>
  <c r="G589" i="10"/>
  <c r="K778" i="11"/>
  <c r="G782" i="10"/>
  <c r="K776" i="11"/>
  <c r="G780" i="10"/>
  <c r="K774" i="11"/>
  <c r="G778" i="10"/>
  <c r="K772" i="11"/>
  <c r="G776" i="10"/>
  <c r="K770" i="11"/>
  <c r="G774" i="10"/>
  <c r="K768" i="11"/>
  <c r="G772" i="10"/>
  <c r="K767" i="11"/>
  <c r="G771" i="10"/>
  <c r="K765" i="11"/>
  <c r="G769" i="10"/>
  <c r="K763" i="11"/>
  <c r="G767" i="10"/>
  <c r="K761" i="11"/>
  <c r="G765" i="10"/>
  <c r="K759" i="11"/>
  <c r="G763" i="10"/>
  <c r="K757" i="11"/>
  <c r="G761" i="10"/>
  <c r="K755" i="11"/>
  <c r="G759" i="10"/>
  <c r="K753" i="11"/>
  <c r="G757" i="10"/>
  <c r="K751" i="11"/>
  <c r="G755" i="10"/>
  <c r="K749" i="11"/>
  <c r="G753" i="10"/>
  <c r="K747" i="11"/>
  <c r="G751" i="10"/>
  <c r="K746" i="11"/>
  <c r="G750" i="10"/>
  <c r="K621" i="11"/>
  <c r="G625" i="10"/>
  <c r="K615" i="11"/>
  <c r="G619" i="10"/>
  <c r="K623" i="11"/>
  <c r="G627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693" i="11"/>
  <c r="G697" i="10"/>
  <c r="K691" i="11"/>
  <c r="G695" i="10"/>
  <c r="K689" i="11"/>
  <c r="G693" i="10"/>
  <c r="K687" i="11"/>
  <c r="G691" i="10"/>
  <c r="K684" i="11"/>
  <c r="G688" i="10"/>
  <c r="K682" i="11"/>
  <c r="G686" i="10"/>
  <c r="K680" i="11"/>
  <c r="G684" i="10"/>
  <c r="K678" i="11"/>
  <c r="G682" i="10"/>
  <c r="K676" i="11"/>
  <c r="G680" i="10"/>
  <c r="K674" i="11"/>
  <c r="G678" i="10"/>
  <c r="K672" i="11"/>
  <c r="G676" i="10"/>
  <c r="K670" i="11"/>
  <c r="G674" i="10"/>
  <c r="K668" i="11"/>
  <c r="G672" i="10"/>
  <c r="K666" i="11"/>
  <c r="G670" i="10"/>
  <c r="K664" i="11"/>
  <c r="G668" i="10"/>
  <c r="K662" i="11"/>
  <c r="G666" i="10"/>
  <c r="K660" i="11"/>
  <c r="G664" i="10"/>
  <c r="K658" i="11"/>
  <c r="G662" i="10"/>
  <c r="K656" i="11"/>
  <c r="G660" i="10"/>
  <c r="K654" i="11"/>
  <c r="G658" i="10"/>
  <c r="K652" i="11"/>
  <c r="G656" i="10"/>
  <c r="K650" i="11"/>
  <c r="G654" i="10"/>
  <c r="K648" i="11"/>
  <c r="G652" i="10"/>
  <c r="K646" i="11"/>
  <c r="G650" i="10"/>
  <c r="K644" i="11"/>
  <c r="G648" i="10"/>
  <c r="K642" i="11"/>
  <c r="G646" i="10"/>
  <c r="K640" i="11"/>
  <c r="G644" i="10"/>
  <c r="K638" i="11"/>
  <c r="G642" i="10"/>
  <c r="K635" i="11"/>
  <c r="G639" i="10"/>
  <c r="K633" i="11"/>
  <c r="G637" i="10"/>
  <c r="K631" i="11"/>
  <c r="G635" i="10"/>
  <c r="K629" i="11"/>
  <c r="G633" i="10"/>
  <c r="K627" i="11"/>
  <c r="G631" i="10"/>
  <c r="K625" i="11"/>
  <c r="G629" i="10"/>
  <c r="K403" i="11"/>
  <c r="G407" i="10"/>
  <c r="K369" i="11"/>
  <c r="G373" i="10"/>
  <c r="K357" i="11"/>
  <c r="G361" i="10"/>
  <c r="K318" i="11"/>
  <c r="G322" i="10"/>
  <c r="K314" i="11"/>
  <c r="G318" i="10"/>
  <c r="K299" i="11"/>
  <c r="G303" i="10"/>
  <c r="K288" i="11"/>
  <c r="G292" i="10"/>
  <c r="K259" i="11"/>
  <c r="G263" i="10"/>
  <c r="K223" i="11"/>
  <c r="G22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9" i="11"/>
  <c r="G783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8" i="11"/>
  <c r="G692" i="10"/>
  <c r="K686" i="11"/>
  <c r="G690" i="10"/>
  <c r="K685" i="11"/>
  <c r="G689" i="10"/>
  <c r="K683" i="11"/>
  <c r="G687" i="10"/>
  <c r="K681" i="11"/>
  <c r="G685" i="10"/>
  <c r="K679" i="11"/>
  <c r="G683" i="10"/>
  <c r="K677" i="11"/>
  <c r="G681" i="10"/>
  <c r="K675" i="11"/>
  <c r="G679" i="10"/>
  <c r="K673" i="11"/>
  <c r="G677" i="10"/>
  <c r="K671" i="11"/>
  <c r="G675" i="10"/>
  <c r="K669" i="11"/>
  <c r="G673" i="10"/>
  <c r="K667" i="11"/>
  <c r="G671" i="10"/>
  <c r="K665" i="11"/>
  <c r="G669" i="10"/>
  <c r="K663" i="11"/>
  <c r="G667" i="10"/>
  <c r="K661" i="11"/>
  <c r="G665" i="10"/>
  <c r="K659" i="11"/>
  <c r="G663" i="10"/>
  <c r="K657" i="11"/>
  <c r="G661" i="10"/>
  <c r="K655" i="11"/>
  <c r="G659" i="10"/>
  <c r="K653" i="11"/>
  <c r="G657" i="10"/>
  <c r="K651" i="11"/>
  <c r="G655" i="10"/>
  <c r="K649" i="11"/>
  <c r="G653" i="10"/>
  <c r="K647" i="11"/>
  <c r="G651" i="10"/>
  <c r="K645" i="11"/>
  <c r="G649" i="10"/>
  <c r="K643" i="11"/>
  <c r="G647" i="10"/>
  <c r="K641" i="11"/>
  <c r="G645" i="10"/>
  <c r="K639" i="11"/>
  <c r="G643" i="10"/>
  <c r="K637" i="11"/>
  <c r="G641" i="10"/>
  <c r="K636" i="11"/>
  <c r="G640" i="10"/>
  <c r="K634" i="11"/>
  <c r="G638" i="10"/>
  <c r="K632" i="11"/>
  <c r="G636" i="10"/>
  <c r="K630" i="11"/>
  <c r="G634" i="10"/>
  <c r="K628" i="11"/>
  <c r="G632" i="10"/>
  <c r="K626" i="11"/>
  <c r="G630" i="10"/>
  <c r="K624" i="11"/>
  <c r="G628" i="10"/>
  <c r="K404" i="11"/>
  <c r="G408" i="10"/>
  <c r="K382" i="11"/>
  <c r="G386" i="10"/>
  <c r="K381" i="11"/>
  <c r="G385" i="10"/>
  <c r="K342" i="11"/>
  <c r="G346" i="10"/>
  <c r="K328" i="11"/>
  <c r="G332" i="10"/>
  <c r="K317" i="11"/>
  <c r="G321" i="10"/>
  <c r="K293" i="11"/>
  <c r="G297" i="10"/>
  <c r="K272" i="11"/>
  <c r="G276" i="10"/>
  <c r="K183" i="11"/>
  <c r="G187" i="10"/>
  <c r="K622" i="11"/>
  <c r="G626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2" i="11"/>
  <c r="G426" i="10"/>
  <c r="K421" i="11"/>
  <c r="G425" i="10"/>
  <c r="K420" i="11"/>
  <c r="G424" i="10"/>
  <c r="K418" i="11"/>
  <c r="G422" i="10"/>
  <c r="K417" i="11"/>
  <c r="G421" i="10"/>
  <c r="K415" i="11"/>
  <c r="G419" i="10"/>
  <c r="K414" i="11"/>
  <c r="G418" i="10"/>
  <c r="K412" i="11"/>
  <c r="G416" i="10"/>
  <c r="K398" i="11"/>
  <c r="G402" i="10"/>
  <c r="K395" i="11"/>
  <c r="G399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191" i="11"/>
  <c r="G195" i="10"/>
  <c r="K413" i="11"/>
  <c r="G417" i="10"/>
  <c r="K396" i="11"/>
  <c r="G400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9" i="11"/>
  <c r="C413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7" i="11"/>
  <c r="C781" i="10"/>
  <c r="D779" i="11"/>
  <c r="C78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8" i="11"/>
  <c r="C412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776" i="11"/>
  <c r="C78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9" i="11"/>
  <c r="D413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7" i="11"/>
  <c r="D781" i="10"/>
  <c r="E779" i="11"/>
  <c r="D783" i="10"/>
  <c r="E37" i="11"/>
  <c r="D41" i="10"/>
  <c r="L40" i="10"/>
  <c r="N40" i="10"/>
  <c r="D36" i="11"/>
  <c r="C40" i="10"/>
  <c r="E163" i="11"/>
  <c r="D167" i="10"/>
  <c r="E780" i="11"/>
  <c r="D784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D754" i="11"/>
  <c r="C758" i="10"/>
  <c r="D757" i="11"/>
  <c r="C761" i="10"/>
  <c r="D760" i="11"/>
  <c r="C764" i="10"/>
  <c r="D763" i="11"/>
  <c r="C767" i="10"/>
  <c r="D766" i="11"/>
  <c r="C770" i="10"/>
  <c r="D769" i="11"/>
  <c r="C773" i="10"/>
  <c r="D772" i="11"/>
  <c r="C776" i="10"/>
  <c r="D775" i="11"/>
  <c r="C779" i="10"/>
  <c r="D778" i="11"/>
  <c r="C78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8" i="11"/>
  <c r="D412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E778" i="11"/>
  <c r="D78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80" i="11"/>
  <c r="C784" i="10"/>
  <c r="K780" i="11"/>
  <c r="G784" i="10"/>
  <c r="K59" i="11"/>
  <c r="G63" i="10"/>
  <c r="E83" i="11"/>
  <c r="D87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776" i="11"/>
  <c r="D78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E781" i="11"/>
  <c r="D785" i="10"/>
  <c r="D781" i="11"/>
  <c r="C785" i="10"/>
  <c r="K781" i="11"/>
  <c r="G78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6" i="10"/>
  <c r="N786" i="10"/>
  <c r="E782" i="11"/>
  <c r="D786" i="10"/>
  <c r="D782" i="11"/>
  <c r="C78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K385" i="11"/>
  <c r="G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K392" i="11"/>
  <c r="G396" i="10"/>
  <c r="K405" i="11"/>
  <c r="G409" i="10"/>
  <c r="K416" i="11"/>
  <c r="G420" i="10"/>
  <c r="K406" i="11"/>
  <c r="G410" i="10"/>
  <c r="K409" i="11"/>
  <c r="G413" i="10"/>
  <c r="L411" i="10"/>
  <c r="N411" i="10"/>
  <c r="E407" i="11"/>
  <c r="D411" i="10"/>
  <c r="D407" i="11"/>
  <c r="C411" i="10"/>
  <c r="K407" i="11"/>
  <c r="G411" i="10"/>
  <c r="D410" i="11"/>
  <c r="C414" i="10"/>
  <c r="E410" i="11"/>
  <c r="D414" i="10"/>
  <c r="L414" i="10"/>
  <c r="N414" i="10"/>
  <c r="E406" i="11"/>
  <c r="D410" i="10"/>
  <c r="D406" i="11"/>
  <c r="C410" i="10"/>
  <c r="I412" i="11"/>
  <c r="F416" i="10"/>
  <c r="I413" i="11"/>
  <c r="F417" i="10"/>
  <c r="R31" i="1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BQ131" i="1"/>
  <c r="BC325" i="1" a="1"/>
  <c r="BC325" i="1" s="1"/>
  <c r="BC336" i="1" a="1"/>
  <c r="BC336" i="1" s="1"/>
  <c r="BD329" i="1" a="1"/>
  <c r="BD329" i="1" s="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<sst xmlns="http://schemas.openxmlformats.org/spreadsheetml/2006/main" count="12286" uniqueCount="1998">
  <si>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</si>
  <si>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</si>
  <si>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</si>
  <si>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</si>
  <si>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</si>
  <si>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</si>
  <si>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</si>
  <si>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</si>
  <si>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</si>
  <si>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</si>
  <si>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</si>
  <si>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</si>
  <si>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</si>
  <si>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</si>
  <si>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</si>
  <si>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</si>
  <si>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</si>
  <si>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</si>
  <si>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</si>
  <si>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</si>
  <si>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</si>
  <si>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</si>
  <si>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</si>
  <si>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</si>
  <si>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</si>
  <si>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</si>
  <si>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</si>
  <si>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</si>
  <si>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</si>
  <si>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</si>
  <si>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</si>
  <si>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</si>
  <si>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</si>
  <si>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</si>
  <si>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</si>
  <si>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</si>
  <si>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</si>
  <si>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</si>
  <si>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</si>
  <si>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</si>
  <si>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</si>
  <si>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</si>
  <si>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</si>
  <si>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</si>
  <si>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</si>
  <si>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</si>
  <si>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</si>
  <si>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</si>
  <si>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</si>
  <si>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</si>
  <si>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</si>
  <si>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</si>
  <si>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</si>
  <si>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</si>
  <si>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</si>
  <si>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</si>
  <si>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</si>
  <si>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</si>
  <si>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</si>
  <si>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</si>
  <si>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</si>
  <si>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</si>
  <si>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</si>
  <si>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</si>
  <si>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</si>
  <si>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</si>
  <si>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</si>
  <si>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</si>
  <si>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</si>
  <si>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</si>
  <si>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</si>
  <si>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</si>
  <si>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</si>
  <si>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</si>
  <si>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</si>
  <si>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</si>
  <si>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</si>
  <si>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</si>
  <si>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</si>
  <si>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</si>
  <si>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</si>
  <si>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</si>
  <si>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</si>
  <si>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</si>
  <si>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</si>
  <si>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</si>
  <si>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</si>
  <si>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</si>
  <si>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</si>
  <si>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</si>
  <si>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</si>
  <si>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</si>
  <si>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</si>
  <si>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</si>
  <si>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</si>
  <si>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</si>
  <si>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</si>
  <si>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</si>
  <si>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</si>
  <si>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</si>
  <si>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</si>
  <si>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</si>
  <si>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</si>
  <si>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</si>
  <si>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</si>
  <si>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</si>
  <si>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</si>
  <si>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</si>
  <si>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</si>
  <si>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</si>
  <si>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</si>
  <si>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</si>
  <si>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</si>
  <si>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</si>
  <si>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</si>
  <si>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</si>
  <si>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</si>
  <si>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</si>
  <si>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</si>
  <si>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</si>
  <si>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</si>
  <si>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</si>
  <si>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</si>
  <si>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</si>
  <si>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</si>
  <si>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</si>
  <si>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</si>
  <si>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</si>
  <si>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</si>
  <si>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</si>
  <si>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</si>
  <si>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</si>
  <si>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</si>
  <si>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</si>
  <si>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</si>
  <si>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</si>
  <si>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</si>
  <si>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</si>
  <si>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</si>
  <si>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</si>
  <si>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</si>
  <si>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</si>
  <si>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</si>
  <si>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</si>
  <si>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</si>
  <si>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</si>
  <si>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</si>
  <si>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</si>
  <si>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</si>
  <si>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</si>
  <si>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</si>
  <si>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</si>
  <si>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</si>
  <si>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</si>
  <si>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</si>
  <si>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</si>
  <si>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</si>
  <si>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</si>
  <si>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</si>
  <si>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</si>
  <si>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</si>
  <si>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</si>
  <si>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</si>
  <si>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</si>
  <si>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</si>
  <si>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</si>
  <si>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</si>
  <si>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</si>
  <si>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</si>
  <si>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</si>
  <si>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</si>
  <si>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</si>
  <si>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</si>
  <si>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</si>
  <si>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</si>
  <si>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</si>
  <si>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</si>
  <si>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</si>
  <si>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</si>
  <si>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</si>
  <si>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</si>
  <si>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</si>
  <si>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</si>
  <si>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</si>
  <si>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</si>
  <si>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</si>
  <si>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</si>
  <si>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</si>
  <si>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</si>
  <si>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</si>
  <si>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</si>
  <si>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</si>
  <si>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</si>
  <si>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</si>
  <si>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</si>
  <si>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</si>
  <si>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</si>
  <si>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</si>
  <si>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</si>
  <si>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</si>
  <si>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</si>
  <si>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</si>
  <si>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</si>
  <si>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</si>
  <si>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</si>
  <si>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</si>
  <si>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</si>
  <si>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</si>
  <si>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</si>
  <si>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</si>
  <si>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</si>
  <si>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</si>
  <si>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</si>
  <si>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</si>
  <si>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</si>
  <si>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</si>
  <si>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</si>
  <si>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</si>
  <si>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</si>
  <si>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</si>
  <si>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</si>
  <si>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</si>
  <si>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</si>
  <si>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</si>
  <si>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</si>
  <si>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</si>
  <si>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</si>
  <si>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</si>
  <si>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</si>
  <si>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</si>
  <si>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</si>
  <si>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</si>
  <si>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</si>
  <si>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</si>
  <si>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</si>
  <si>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</si>
  <si>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</si>
  <si>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</si>
  <si>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</si>
  <si>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</si>
  <si>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</si>
  <si>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</si>
  <si>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</si>
  <si>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</si>
  <si>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</si>
  <si>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</si>
  <si>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</si>
  <si>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</si>
  <si>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</si>
  <si>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</si>
  <si>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</si>
  <si>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</si>
  <si>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</si>
  <si>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</si>
  <si>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</si>
  <si>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</si>
  <si>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</si>
  <si>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</si>
  <si>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</si>
  <si>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</si>
  <si>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</si>
  <si>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</si>
  <si>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</si>
  <si>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</si>
  <si>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</si>
  <si>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</si>
  <si>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</si>
  <si>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</si>
  <si>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</si>
  <si>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</si>
  <si>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</si>
  <si>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</si>
  <si>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</si>
  <si>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</si>
  <si>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</si>
  <si>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</si>
  <si>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</si>
  <si>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</si>
  <si>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</si>
  <si>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</si>
  <si>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</si>
  <si>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</si>
  <si>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</si>
  <si>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</si>
  <si>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</si>
  <si>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</si>
  <si>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</si>
  <si>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</si>
  <si>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</si>
  <si>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</si>
  <si>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</si>
  <si>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</si>
  <si>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</si>
  <si>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</si>
  <si>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</si>
  <si>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</si>
  <si>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</si>
  <si>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</si>
  <si>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</si>
  <si>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</si>
  <si>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</si>
  <si>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</si>
  <si>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</si>
  <si>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</si>
  <si>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</si>
  <si>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</si>
  <si>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</si>
  <si>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</si>
  <si>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</si>
  <si>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</si>
  <si>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</si>
  <si>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</si>
  <si>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</si>
  <si>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</si>
  <si>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</si>
  <si>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</si>
  <si>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</si>
  <si>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</si>
  <si>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</si>
  <si>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</si>
  <si>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</si>
  <si>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</si>
  <si>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</si>
  <si>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</si>
  <si>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</si>
  <si>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</si>
  <si>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</si>
  <si>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</si>
  <si>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</si>
  <si>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</si>
  <si>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</si>
  <si>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</si>
  <si>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</si>
  <si>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</si>
  <si>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</si>
  <si>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</si>
  <si>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</si>
  <si>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</si>
  <si>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</si>
  <si>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</si>
  <si>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</si>
  <si>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</si>
  <si>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</si>
  <si>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</si>
  <si>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</si>
  <si>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</si>
  <si>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</si>
  <si>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</si>
  <si>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</si>
  <si>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</si>
  <si>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</si>
  <si>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</si>
  <si>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</si>
  <si>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</si>
  <si>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</si>
  <si>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</si>
  <si>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</si>
  <si>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</si>
  <si>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</si>
  <si>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</si>
  <si>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</si>
  <si>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</si>
  <si>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</si>
  <si>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</si>
  <si>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</si>
  <si>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</si>
  <si>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</si>
  <si>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</si>
  <si>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</si>
  <si>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</si>
  <si>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</si>
  <si>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</si>
  <si>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</si>
  <si>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</si>
  <si>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</si>
  <si>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</si>
  <si>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</si>
  <si>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</si>
  <si>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</si>
  <si>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</si>
  <si>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</si>
  <si>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</si>
  <si>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</si>
  <si>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</si>
  <si>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</si>
  <si>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</si>
  <si>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</si>
  <si>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</si>
  <si>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</si>
  <si>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</si>
  <si>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</si>
  <si>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</si>
  <si>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</si>
  <si>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</si>
  <si>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</si>
  <si>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</si>
  <si>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</si>
  <si>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</si>
  <si>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</si>
  <si>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</si>
  <si>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</si>
  <si>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</si>
  <si>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</si>
  <si>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</si>
  <si>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</si>
  <si>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</si>
  <si>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</si>
  <si>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</si>
  <si>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</si>
  <si>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</si>
  <si>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</si>
  <si>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</si>
  <si>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</si>
  <si>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</si>
  <si>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</si>
  <si>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</si>
  <si>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</si>
  <si>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</si>
  <si>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</si>
  <si>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</si>
  <si>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</si>
  <si>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</si>
  <si>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</si>
  <si>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</si>
  <si>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</si>
  <si>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</si>
  <si>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</si>
  <si>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</si>
  <si>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</si>
  <si>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</si>
  <si>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</si>
  <si>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</si>
  <si>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</si>
  <si>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</si>
  <si>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</si>
  <si>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</si>
  <si>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</si>
  <si>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</si>
  <si>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</si>
  <si>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</si>
  <si>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</si>
  <si>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</si>
  <si>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</si>
  <si>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</si>
  <si>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</si>
  <si>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</si>
  <si>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</si>
  <si>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</si>
  <si>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</si>
  <si>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</si>
  <si>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</si>
  <si>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</si>
  <si>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</si>
  <si>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</si>
  <si>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</si>
  <si>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</si>
  <si>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</si>
  <si>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</si>
  <si>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</si>
  <si>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</si>
  <si>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</si>
  <si>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</si>
  <si>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</si>
  <si>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</si>
  <si>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</si>
  <si>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</si>
  <si>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</si>
  <si>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</si>
  <si>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</si>
  <si>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</si>
  <si>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</si>
  <si>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</si>
  <si>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</si>
  <si>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</si>
  <si>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</si>
  <si>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</si>
  <si>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</si>
  <si>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</si>
  <si>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</si>
  <si>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</si>
  <si>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</si>
  <si>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</si>
  <si>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</si>
  <si>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</si>
  <si>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</si>
  <si>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</si>
  <si>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</si>
  <si>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</si>
  <si>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</si>
  <si>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</si>
  <si>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</si>
  <si>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</si>
  <si>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</si>
  <si>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</si>
  <si>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</si>
  <si>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</si>
  <si>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</si>
  <si>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</si>
  <si>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</si>
  <si>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</si>
  <si>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</si>
  <si>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</si>
  <si>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</si>
  <si>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</si>
  <si>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</si>
  <si>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</si>
  <si>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</si>
  <si>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</si>
  <si>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</si>
  <si>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</si>
  <si>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</si>
  <si>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</si>
  <si>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</si>
  <si>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</si>
  <si>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</si>
  <si>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</si>
  <si>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</si>
  <si>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</si>
  <si>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</si>
  <si>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</si>
  <si>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</si>
  <si>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</si>
  <si>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</si>
  <si>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</si>
  <si>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</si>
  <si>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</si>
  <si>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</si>
  <si>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</si>
  <si>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</si>
  <si>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</si>
  <si>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</si>
  <si>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</si>
  <si>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</si>
  <si>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</si>
  <si>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</si>
  <si>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</si>
  <si>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</si>
  <si>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</si>
  <si>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</si>
  <si>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</si>
  <si>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</si>
  <si>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</si>
  <si>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</si>
  <si>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</si>
  <si>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</si>
  <si>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</si>
  <si>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</si>
  <si>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</si>
  <si>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</si>
  <si>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</si>
  <si>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</si>
  <si>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</si>
  <si>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</si>
  <si>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</si>
  <si>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</si>
  <si>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</si>
  <si>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</si>
  <si>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</si>
  <si>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</si>
  <si>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</si>
  <si>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</si>
  <si>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</si>
  <si>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</si>
  <si>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</si>
  <si>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</si>
  <si>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</si>
  <si>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</si>
  <si>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</si>
  <si>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</si>
  <si>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</si>
  <si>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</si>
  <si>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</si>
  <si>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</si>
  <si>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</si>
  <si>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</si>
  <si>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</si>
  <si>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</si>
  <si>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</si>
  <si>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</si>
  <si>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</si>
  <si>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</si>
  <si>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</si>
  <si>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</si>
  <si>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</si>
  <si>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</si>
  <si>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</si>
  <si>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</si>
  <si>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</si>
  <si>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</si>
  <si>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</si>
  <si>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</si>
  <si>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</si>
  <si>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</si>
  <si>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</si>
  <si>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</si>
  <si>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</si>
  <si>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</si>
  <si>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</si>
  <si>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</si>
  <si>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</si>
  <si>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</si>
  <si>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</si>
  <si>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</si>
  <si>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</si>
  <si>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</si>
  <si>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</si>
  <si>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</si>
  <si>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</si>
  <si>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</si>
  <si>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</si>
  <si>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</si>
  <si>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</si>
  <si>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</si>
  <si>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</si>
  <si>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</si>
  <si>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</si>
  <si>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</si>
  <si>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</si>
  <si>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</si>
  <si>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</si>
  <si>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</si>
  <si>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</si>
  <si>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</si>
  <si>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</si>
  <si>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</si>
  <si>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</si>
  <si>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</si>
  <si>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</si>
  <si>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</si>
  <si>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</si>
  <si>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</si>
  <si>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</si>
  <si>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</si>
  <si>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</si>
  <si>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</si>
  <si>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</si>
  <si>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</si>
  <si>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</si>
  <si>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</si>
  <si>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</si>
  <si>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</si>
  <si>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</si>
  <si>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</si>
  <si>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</si>
  <si>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</si>
  <si>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</si>
  <si>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</si>
  <si>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</si>
  <si>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</si>
  <si>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</si>
  <si>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</si>
  <si>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</si>
  <si>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</si>
  <si>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</si>
  <si>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</si>
  <si>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</si>
  <si>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</si>
  <si>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</si>
  <si>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</si>
  <si>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</si>
  <si>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</si>
  <si>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</si>
  <si>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</si>
  <si>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</si>
  <si>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</si>
  <si>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</si>
  <si>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</si>
  <si>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</si>
  <si>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</si>
  <si>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</si>
  <si>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</si>
  <si>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</si>
  <si>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</si>
  <si>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</si>
  <si>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</si>
  <si>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</si>
  <si>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</si>
  <si>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</si>
  <si>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</si>
  <si>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</si>
  <si>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</si>
  <si>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</si>
  <si>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</si>
  <si>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</si>
  <si>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</si>
  <si>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</si>
  <si>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</si>
  <si>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</si>
  <si>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</si>
  <si>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</si>
  <si>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</si>
  <si>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</si>
  <si>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</si>
  <si>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</si>
  <si>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</si>
  <si>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</si>
  <si>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</si>
  <si>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</si>
  <si>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</si>
  <si>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</si>
  <si>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</si>
  <si>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</si>
  <si>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</si>
  <si>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</si>
  <si>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</si>
  <si>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</si>
  <si>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</si>
  <si>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</si>
  <si>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</si>
  <si>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</si>
  <si>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</si>
  <si>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</si>
  <si>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</si>
  <si>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</si>
  <si>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</si>
  <si>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</si>
  <si>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</si>
  <si>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</si>
  <si>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</si>
  <si>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</si>
  <si>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</si>
  <si>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</si>
  <si>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</si>
  <si>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</si>
  <si>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</si>
  <si>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</si>
  <si>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</si>
  <si>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</si>
  <si>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</si>
  <si>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</si>
  <si>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</si>
  <si>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</si>
  <si>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</si>
  <si>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</si>
  <si>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</si>
  <si>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</si>
  <si>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</si>
  <si>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</si>
  <si>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</si>
  <si>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</si>
  <si>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</si>
  <si>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</si>
  <si>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</si>
  <si>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</si>
  <si>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</si>
  <si>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</si>
  <si>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</si>
  <si>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</si>
  <si>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</si>
  <si>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</si>
  <si>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</si>
  <si>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</si>
  <si>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</si>
  <si>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</si>
  <si>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</si>
  <si>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</si>
  <si>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</si>
  <si>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</si>
  <si>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</si>
  <si>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</si>
  <si>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</si>
  <si>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</si>
  <si>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</si>
  <si>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</si>
  <si>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</si>
  <si>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</si>
  <si>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</si>
  <si>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</si>
  <si>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</si>
  <si>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</si>
  <si>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</si>
  <si>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</si>
  <si>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</si>
  <si>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</si>
  <si>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</si>
  <si>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</si>
  <si>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</si>
  <si>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</si>
  <si>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</si>
  <si>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</si>
  <si>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</si>
  <si>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</si>
  <si>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</si>
  <si>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</si>
  <si>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</si>
  <si>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</si>
  <si>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</si>
  <si>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</si>
  <si>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</si>
  <si>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</si>
  <si>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</si>
  <si>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</si>
  <si>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</si>
  <si>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</si>
  <si>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</si>
  <si>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</si>
  <si>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</si>
  <si>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</si>
  <si>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</si>
  <si>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</si>
  <si>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</si>
  <si>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</si>
  <si>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</si>
  <si>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</si>
  <si>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</si>
  <si>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</si>
  <si>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</si>
  <si>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</si>
  <si>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</si>
  <si>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</si>
  <si>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</si>
  <si>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</si>
  <si>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</si>
  <si>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</si>
  <si>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</si>
  <si>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</si>
  <si>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</si>
  <si>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</si>
  <si>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</si>
  <si>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</si>
  <si>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</si>
  <si>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</si>
  <si>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</si>
  <si>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</si>
  <si>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</si>
  <si>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</si>
  <si>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</si>
  <si>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</si>
  <si>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</si>
  <si>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</si>
  <si>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</si>
  <si>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</si>
  <si>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</si>
  <si>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</si>
  <si>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</si>
  <si>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</si>
  <si>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</si>
  <si>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</si>
  <si>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</si>
  <si>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</si>
  <si>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</si>
  <si>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</si>
  <si>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</si>
  <si>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</si>
  <si>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</si>
  <si>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</si>
  <si>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</si>
  <si>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</si>
  <si>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</si>
  <si>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</si>
  <si>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</si>
  <si>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</si>
  <si>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</si>
  <si>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</si>
  <si>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</si>
  <si>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</si>
  <si>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</si>
  <si>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</si>
  <si>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</si>
  <si>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</si>
  <si>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</si>
  <si>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</si>
  <si>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</si>
  <si>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</si>
  <si>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</si>
  <si>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</si>
  <si>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</si>
  <si>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</si>
  <si>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</si>
  <si>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</si>
  <si>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</si>
  <si>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</si>
  <si>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</si>
  <si>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</si>
  <si>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</si>
  <si>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</si>
  <si>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</si>
  <si>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</si>
  <si>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</si>
  <si>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</si>
  <si>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</si>
  <si>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</si>
  <si>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</si>
  <si>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</si>
  <si>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</si>
  <si>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</si>
  <si>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</si>
  <si>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</si>
  <si>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</si>
  <si>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</si>
  <si>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</si>
  <si>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</si>
  <si>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</si>
  <si>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</si>
  <si>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</si>
  <si>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</si>
  <si>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</si>
  <si>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</si>
  <si>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</si>
  <si>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</si>
  <si>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</si>
  <si>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</si>
  <si>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</si>
  <si>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</si>
  <si>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</si>
  <si>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</si>
  <si>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</si>
  <si>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</si>
  <si>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</si>
  <si>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</si>
  <si>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</si>
  <si>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</si>
  <si>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</si>
  <si>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</si>
  <si>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</si>
  <si>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</si>
  <si>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</si>
  <si>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</si>
  <si>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</si>
  <si>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</si>
  <si>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</si>
  <si>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</si>
  <si>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</si>
  <si>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</si>
  <si>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</si>
  <si>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</si>
  <si>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</si>
  <si>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</si>
  <si>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</si>
  <si>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</si>
  <si>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</si>
  <si>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</si>
  <si>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</si>
  <si>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</si>
  <si>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</si>
  <si>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</si>
  <si>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</si>
  <si>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</si>
  <si>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</si>
  <si>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</si>
  <si>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</si>
  <si>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</si>
  <si>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</si>
  <si>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</si>
  <si>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</si>
  <si>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</si>
  <si>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</si>
  <si>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</si>
  <si>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</si>
  <si>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</si>
  <si>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</si>
  <si>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</si>
  <si>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</si>
  <si>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</si>
  <si>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</si>
  <si>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</si>
  <si>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</si>
  <si>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</si>
  <si>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</si>
  <si>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</si>
  <si>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</si>
  <si>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</si>
  <si>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</si>
  <si>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</si>
  <si>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</si>
  <si>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</si>
  <si>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</si>
  <si>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</si>
  <si>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</si>
  <si>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</si>
  <si>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</si>
  <si>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</si>
  <si>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</si>
  <si>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</si>
  <si>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</si>
  <si>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</si>
  <si>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</si>
  <si>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</si>
  <si>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</si>
  <si>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</si>
  <si>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</si>
  <si>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</si>
  <si>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</si>
  <si>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</si>
  <si>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</si>
  <si>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</si>
  <si>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</si>
  <si>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</si>
  <si>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</si>
  <si>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</si>
  <si>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</si>
  <si>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</si>
  <si>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</si>
  <si>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</si>
  <si>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</si>
  <si>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</si>
  <si>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</si>
  <si>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</si>
  <si>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</si>
  <si>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</si>
  <si>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</si>
  <si>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</si>
  <si>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</si>
  <si>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</si>
  <si>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</si>
  <si>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</si>
  <si>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</si>
  <si>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</si>
  <si>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</si>
  <si>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</si>
  <si>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</si>
  <si>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</si>
  <si>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</si>
  <si>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</si>
  <si>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</si>
  <si>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</si>
  <si>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</si>
  <si>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</si>
  <si>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</si>
  <si>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</si>
  <si>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</si>
  <si>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</si>
  <si>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</si>
  <si>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</si>
  <si>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</si>
  <si>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</si>
  <si>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</si>
  <si>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</si>
  <si>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</si>
  <si>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</si>
  <si>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</si>
  <si>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</si>
  <si>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</si>
  <si>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</si>
  <si>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</si>
  <si>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</si>
  <si>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</si>
  <si>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</si>
  <si>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</si>
  <si>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</si>
  <si>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</si>
  <si>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</si>
  <si>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</si>
  <si>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</si>
  <si>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</si>
  <si>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</si>
  <si>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</si>
  <si>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</si>
  <si>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</si>
  <si>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</si>
  <si>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</si>
  <si>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</si>
  <si>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</si>
  <si>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</si>
  <si>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</si>
  <si>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</si>
  <si>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</si>
  <si>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</si>
  <si>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</si>
  <si>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</si>
  <si>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</si>
  <si>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</si>
  <si>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</si>
  <si>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</si>
  <si>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</si>
  <si>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</si>
  <si>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</si>
  <si>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</si>
  <si>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</si>
  <si>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</si>
  <si>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</si>
  <si>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</si>
  <si>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</si>
  <si>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</si>
  <si>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</si>
  <si>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</si>
  <si>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</si>
  <si>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</si>
  <si>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</si>
  <si>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</si>
  <si>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</si>
  <si>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</si>
  <si>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</si>
  <si>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</si>
  <si>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</si>
  <si>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</si>
  <si>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</si>
  <si>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</si>
  <si>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</si>
  <si>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</si>
  <si>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</si>
  <si>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</si>
  <si>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</si>
  <si>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</si>
  <si>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</si>
  <si>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</si>
  <si>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</si>
  <si>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</si>
  <si>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</si>
  <si>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</si>
  <si>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</si>
  <si>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</si>
  <si>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</si>
  <si>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</si>
  <si>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</si>
  <si>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</si>
  <si>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</si>
  <si>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</si>
  <si>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</si>
  <si>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</si>
  <si>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</si>
  <si>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</si>
  <si>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</si>
  <si>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</si>
  <si>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</si>
  <si>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</si>
  <si>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</si>
  <si>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</si>
  <si>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</si>
  <si>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</si>
  <si>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</si>
  <si>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</si>
  <si>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</si>
  <si>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</si>
  <si>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</si>
  <si>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</si>
  <si>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</si>
  <si>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</si>
  <si>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</si>
  <si>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</si>
  <si>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</si>
  <si>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</si>
  <si>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</si>
  <si>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</si>
  <si>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</si>
  <si>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</si>
  <si>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</si>
  <si>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</si>
  <si>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</si>
  <si>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</si>
  <si>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</si>
  <si>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</si>
  <si>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</si>
  <si>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</si>
  <si>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</si>
  <si>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</si>
  <si>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</si>
  <si>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</si>
  <si>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</si>
  <si>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</si>
  <si>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</si>
  <si>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</si>
  <si>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</si>
  <si>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</si>
  <si>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</si>
  <si>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</si>
  <si>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</si>
  <si>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</si>
  <si>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</si>
  <si>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</si>
  <si>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</si>
  <si>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</si>
  <si>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</si>
  <si>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</si>
  <si>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</si>
  <si>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</si>
  <si>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</si>
  <si>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</si>
  <si>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</si>
  <si>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</si>
  <si>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</si>
  <si>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</si>
  <si>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</si>
  <si>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</si>
  <si>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</si>
  <si>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</si>
  <si>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</si>
  <si>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</si>
  <si>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</si>
  <si>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</si>
  <si>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</si>
  <si>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</si>
  <si>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</si>
  <si>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</si>
  <si>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</si>
  <si>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</si>
  <si>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</si>
  <si>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</si>
  <si>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</si>
  <si>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</si>
  <si>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</si>
  <si>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</si>
  <si>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</si>
  <si>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</si>
  <si>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</si>
  <si>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</si>
  <si>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</si>
  <si>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</si>
  <si>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</si>
  <si>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</si>
  <si>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</si>
  <si>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</si>
  <si>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</si>
  <si>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</si>
  <si>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</si>
  <si>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</si>
  <si>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</si>
  <si>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</si>
  <si>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</si>
  <si>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</si>
  <si>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</si>
  <si>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</si>
  <si>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</si>
  <si>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</si>
  <si>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</si>
  <si>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</si>
  <si>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</si>
  <si>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</si>
  <si>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</si>
  <si>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</si>
  <si>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</si>
  <si>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</si>
  <si>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</si>
  <si>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</si>
  <si>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</si>
  <si>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</si>
  <si>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</si>
  <si>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</si>
  <si>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</si>
  <si>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</si>
  <si>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</si>
  <si>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</si>
  <si>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</si>
  <si>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</si>
  <si>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</si>
  <si>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</si>
  <si>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</si>
  <si>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</si>
  <si>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</si>
  <si>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</si>
  <si>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</si>
  <si>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</si>
  <si>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</si>
  <si>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</si>
  <si>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</si>
  <si>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</si>
  <si>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</si>
  <si>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</si>
  <si>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</si>
  <si>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</si>
  <si>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</si>
  <si>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</si>
  <si>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</si>
  <si>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</si>
  <si>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</si>
  <si>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</si>
  <si>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</si>
  <si>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</si>
  <si>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</si>
  <si>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</si>
  <si>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</si>
  <si>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</si>
  <si>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</si>
  <si>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</si>
  <si>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</si>
  <si>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</si>
  <si>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</si>
  <si>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</si>
  <si>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</si>
  <si>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</si>
  <si>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</si>
  <si>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</si>
  <si>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</si>
  <si>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</si>
  <si>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</si>
  <si>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</si>
  <si>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</si>
  <si>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</si>
  <si>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</si>
  <si>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</si>
  <si>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</si>
  <si>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</si>
  <si>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</si>
  <si>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</si>
  <si>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</si>
  <si>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</si>
  <si>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</si>
  <si>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</si>
  <si>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</si>
  <si>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</si>
  <si>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</si>
  <si>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</si>
  <si>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</si>
  <si>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</si>
  <si>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</si>
  <si>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</si>
  <si>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</si>
  <si>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</si>
  <si>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</si>
  <si>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</si>
  <si>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</si>
  <si>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</si>
  <si>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</si>
  <si>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</si>
  <si>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</si>
  <si>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</si>
  <si>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</si>
  <si>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</si>
  <si>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</si>
  <si>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</si>
  <si>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</si>
  <si>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</si>
  <si>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</si>
  <si>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</si>
  <si>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</si>
  <si>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</si>
  <si>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</si>
  <si>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</si>
  <si>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</si>
  <si>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</si>
  <si>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</si>
  <si>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</si>
  <si>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</si>
  <si>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</si>
  <si>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</si>
  <si>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</si>
  <si>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</si>
  <si>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</si>
  <si>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</si>
  <si>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</si>
  <si>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</si>
  <si>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</si>
  <si>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</si>
  <si>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</si>
  <si>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</si>
  <si>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</si>
  <si>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</si>
  <si>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</si>
  <si>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</si>
  <si>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</si>
  <si>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</si>
  <si>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</si>
  <si>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</si>
  <si>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</si>
  <si>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</si>
  <si>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</si>
  <si>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</si>
  <si>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</si>
  <si>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</si>
  <si>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</si>
  <si>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</si>
  <si>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</si>
  <si>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</si>
  <si>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</si>
  <si>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</si>
  <si>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</si>
  <si>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</si>
  <si>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</si>
  <si>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</si>
  <si>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</si>
  <si>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</si>
  <si>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</si>
  <si>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</si>
  <si>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</si>
  <si>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</si>
  <si>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</si>
  <si>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</si>
  <si>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</si>
  <si>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</si>
  <si>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</si>
  <si>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</si>
  <si>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</si>
  <si>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</si>
  <si>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</si>
  <si>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</si>
  <si>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</si>
  <si>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</si>
  <si>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</si>
  <si>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</si>
  <si>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</si>
  <si>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</si>
  <si>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</si>
  <si>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</si>
  <si>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</si>
  <si>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</si>
  <si>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</si>
  <si>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</si>
  <si>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</si>
  <si>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</si>
  <si>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</si>
  <si>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</si>
  <si>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</si>
  <si>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</si>
  <si>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</si>
  <si>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</si>
  <si>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</si>
  <si>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</si>
  <si>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</si>
  <si>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</si>
  <si>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</si>
  <si>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</si>
  <si>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</si>
  <si>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</si>
  <si>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</si>
  <si>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</si>
  <si>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</si>
  <si>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</si>
  <si>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</si>
  <si>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</si>
  <si>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</si>
  <si>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</si>
  <si>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</si>
  <si>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</si>
  <si>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</si>
  <si>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</si>
  <si>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</si>
  <si>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</si>
  <si>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</si>
  <si>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</si>
  <si>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</si>
  <si>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</si>
  <si>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</si>
  <si>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</si>
  <si>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</si>
  <si>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</si>
  <si>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</si>
  <si>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</si>
  <si>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</si>
  <si>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</si>
  <si>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</si>
  <si>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</si>
  <si>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</si>
  <si>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</si>
  <si>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</si>
  <si>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</si>
  <si>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</si>
  <si>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</si>
  <si>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</si>
  <si>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</si>
  <si>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</si>
  <si>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</si>
  <si>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</si>
  <si>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</si>
  <si>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</si>
  <si>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</si>
  <si>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</si>
  <si>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</si>
  <si>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</si>
  <si>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</si>
  <si>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</si>
  <si>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</si>
  <si>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</si>
  <si>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</si>
  <si>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</si>
  <si>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</si>
  <si>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</si>
  <si>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</si>
  <si>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</si>
  <si>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</si>
  <si>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</si>
  <si>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</si>
  <si>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</si>
  <si>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</si>
  <si>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</si>
  <si>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</si>
  <si>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</si>
  <si>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</si>
  <si>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</si>
  <si>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</si>
  <si>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</si>
  <si>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</si>
  <si>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</si>
  <si>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</si>
  <si>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</si>
  <si>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</si>
  <si>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</si>
  <si>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</si>
  <si>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</si>
  <si>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</si>
  <si>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</si>
  <si>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</si>
  <si>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</si>
  <si>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</si>
  <si>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</si>
  <si>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</si>
  <si>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</si>
  <si>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</si>
  <si>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</si>
  <si>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</si>
  <si>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</si>
  <si>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</si>
  <si>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</si>
  <si>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</si>
  <si>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</si>
  <si>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</si>
  <si>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</si>
  <si>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</si>
  <si>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</si>
  <si>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</si>
  <si>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</si>
  <si>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</si>
  <si>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</si>
  <si>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</si>
  <si>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</si>
  <si>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</si>
  <si>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</si>
  <si>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</si>
  <si>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</si>
  <si>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</si>
  <si>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</si>
  <si>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</si>
  <si>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</si>
  <si>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</si>
  <si>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</si>
  <si>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</si>
  <si>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</si>
  <si>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</si>
  <si>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</si>
  <si>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</si>
  <si>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</si>
  <si>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</si>
  <si>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</si>
  <si>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</si>
  <si>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</si>
  <si>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</si>
  <si>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</si>
  <si>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</si>
  <si>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</si>
  <si>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</si>
  <si>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</si>
  <si>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</si>
  <si>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</si>
  <si>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</si>
  <si>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</si>
  <si>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</si>
  <si>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</si>
  <si>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</si>
  <si>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</si>
  <si>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</si>
  <si>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</si>
  <si>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</si>
  <si>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</si>
  <si>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</si>
  <si>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</si>
  <si>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</si>
  <si>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</si>
  <si>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</si>
  <si>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</si>
  <si>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</si>
  <si>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</si>
  <si>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</si>
  <si>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</si>
  <si>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</si>
  <si>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</si>
  <si>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</si>
  <si>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</si>
  <si>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</si>
  <si>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</si>
  <si>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</si>
  <si>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</si>
  <si>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</si>
  <si>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</si>
  <si>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</si>
  <si>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</si>
  <si>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</si>
  <si>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</si>
  <si>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</si>
  <si>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</si>
  <si>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</si>
  <si>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</si>
  <si>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</si>
  <si>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</si>
  <si>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</si>
  <si>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</si>
  <si>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</si>
  <si>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</si>
  <si>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</si>
  <si>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</si>
  <si>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</si>
  <si>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</si>
  <si>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</si>
  <si>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</si>
  <si>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</si>
  <si>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</si>
  <si>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</si>
  <si>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</si>
  <si>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</si>
  <si>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</si>
  <si>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</si>
  <si>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</si>
  <si>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</si>
  <si>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</si>
  <si>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</si>
  <si>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</si>
  <si>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</si>
  <si>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</si>
  <si>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</si>
  <si>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</si>
  <si>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</si>
  <si>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</si>
  <si>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</si>
  <si>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</si>
  <si>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</si>
  <si>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</si>
  <si>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</si>
  <si>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</si>
  <si>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</si>
  <si>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</si>
  <si>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</si>
  <si>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</si>
  <si>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</si>
  <si>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</si>
  <si>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</si>
  <si>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</si>
  <si>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</si>
  <si>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</si>
  <si>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</si>
  <si>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</si>
  <si>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</si>
  <si>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</si>
  <si>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</si>
  <si>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</si>
  <si>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</si>
  <si>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</si>
  <si>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</si>
  <si>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</si>
  <si>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</si>
  <si>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</si>
  <si>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</si>
  <si>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</si>
  <si>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</si>
  <si>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</si>
  <si>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</si>
  <si>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</si>
  <si>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</si>
  <si>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</si>
  <si>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</si>
  <si>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</si>
  <si>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</si>
  <si>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</si>
  <si>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</si>
  <si>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</si>
  <si>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</si>
  <si>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</si>
  <si>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</si>
  <si>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</si>
  <si>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</si>
  <si>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</si>
  <si>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</si>
  <si>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</si>
  <si>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</si>
  <si>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</si>
  <si>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</si>
  <si>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</si>
  <si>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</si>
  <si>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</si>
  <si>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</si>
  <si>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</si>
  <si>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</si>
  <si>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</si>
  <si>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</si>
  <si>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</si>
  <si>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</si>
  <si>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</si>
  <si>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</si>
  <si>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</si>
  <si>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</si>
  <si>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</si>
  <si>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</si>
  <si>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</si>
  <si>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</si>
  <si>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</si>
  <si>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</si>
  <si>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</si>
  <si>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</si>
  <si>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</si>
  <si>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</si>
  <si>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</si>
  <si>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</si>
  <si>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</si>
  <si>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</si>
  <si>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</si>
  <si>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</si>
  <si>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</si>
  <si>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</si>
  <si>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</si>
  <si>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</si>
  <si>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</si>
  <si>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</si>
  <si>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</si>
  <si>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</si>
  <si>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</si>
  <si>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</si>
  <si>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</si>
  <si>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</si>
  <si>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</si>
  <si>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</si>
  <si>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</si>
  <si>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</si>
  <si>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</si>
  <si>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</si>
  <si>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</si>
  <si>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</si>
  <si>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</si>
  <si>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</si>
  <si>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</si>
  <si>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</si>
  <si>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</si>
  <si>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</si>
  <si>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</si>
  <si>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</si>
  <si>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</si>
  <si>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</si>
  <si>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</si>
  <si>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</si>
  <si>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</si>
  <si>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</si>
  <si>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</si>
  <si>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</si>
  <si>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</si>
  <si>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</si>
  <si>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</si>
  <si>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</si>
  <si>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</si>
  <si>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</si>
  <si>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</si>
  <si>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</si>
  <si>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</si>
  <si>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</si>
  <si>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</si>
  <si>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</si>
  <si>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</si>
  <si>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</si>
  <si>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</si>
  <si>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</si>
  <si>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</si>
  <si>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</si>
  <si>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</si>
  <si>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</si>
  <si>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</si>
  <si>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</si>
  <si>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</si>
  <si>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</si>
  <si>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</si>
  <si>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</si>
  <si>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</si>
  <si>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</si>
  <si>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</si>
  <si>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</si>
  <si>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</si>
  <si>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</si>
  <si>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</si>
  <si>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</si>
  <si>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</si>
  <si>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</si>
  <si>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</si>
  <si>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</si>
  <si>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</si>
  <si>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</si>
  <si>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</si>
  <si>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</si>
  <si>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</si>
  <si>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</si>
  <si>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</si>
  <si>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</si>
  <si>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</si>
  <si>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</si>
  <si>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</si>
  <si>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</si>
  <si>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</si>
  <si>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</si>
  <si>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</si>
  <si>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</si>
  <si>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</si>
  <si>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</si>
  <si>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</si>
  <si>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</si>
  <si>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</si>
  <si>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</si>
  <si>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</si>
  <si>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</si>
  <si>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</si>
  <si>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</si>
  <si>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</si>
  <si>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</si>
  <si>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</si>
  <si>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</si>
  <si>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</si>
  <si>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</si>
  <si>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</si>
  <si>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</si>
  <si>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</si>
  <si>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</si>
  <si>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</si>
  <si>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</si>
  <si>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</si>
  <si>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</si>
  <si>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</si>
  <si>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</si>
  <si>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</si>
  <si>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</si>
  <si>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</si>
  <si>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</si>
  <si>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</si>
  <si>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</si>
  <si>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</si>
  <si>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</si>
  <si>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</si>
  <si>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</si>
  <si>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</si>
  <si>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</si>
  <si>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</si>
  <si>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</si>
  <si>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</si>
  <si>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</si>
  <si>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</si>
  <si>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</si>
  <si>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</si>
  <si>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</si>
  <si>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</si>
  <si>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</si>
  <si>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</si>
  <si>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</si>
  <si>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</si>
  <si>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</si>
  <si>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</si>
  <si>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</si>
  <si>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</si>
  <si>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</si>
  <si>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</si>
  <si>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</si>
  <si>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</si>
  <si>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</si>
  <si>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</si>
  <si>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</si>
  <si>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</si>
  <si>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</si>
  <si>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</si>
  <si>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</si>
  <si>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</si>
  <si>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</si>
  <si>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</si>
  <si>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</si>
  <si>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</si>
  <si>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</si>
  <si>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</si>
  <si>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</si>
  <si>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</si>
  <si>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</si>
  <si>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</si>
  <si>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</si>
  <si>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</si>
  <si>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</si>
  <si>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</si>
  <si>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</si>
  <si>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</si>
  <si>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</si>
  <si>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</si>
  <si>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</si>
  <si>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</si>
  <si>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</si>
  <si>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</si>
  <si>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</si>
  <si>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</si>
  <si>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</si>
  <si>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</si>
  <si>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</si>
  <si>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</si>
  <si>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</si>
  <si>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</si>
  <si>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</si>
  <si>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</si>
  <si>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</si>
  <si>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</si>
  <si>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</si>
  <si>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</si>
  <si>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</si>
  <si>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</si>
  <si>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</si>
  <si>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</si>
  <si>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</si>
  <si>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</si>
  <si>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</si>
  <si>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</si>
  <si>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</si>
  <si>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</si>
  <si>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</si>
  <si>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</si>
  <si>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</si>
  <si>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</si>
  <si>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</si>
  <si>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</si>
  <si>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</si>
  <si>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</si>
  <si>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</si>
  <si>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</si>
  <si>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</si>
  <si>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</si>
  <si>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</si>
  <si>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</si>
  <si>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</si>
  <si>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</si>
  <si>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</si>
  <si>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</si>
  <si>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</si>
  <si>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</si>
  <si>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</si>
  <si>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</si>
  <si>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</si>
  <si>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</si>
  <si>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</si>
  <si>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</si>
  <si>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</si>
  <si>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</si>
  <si>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</si>
  <si>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</si>
  <si>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</si>
  <si>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</si>
  <si>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</si>
  <si>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</si>
  <si>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</si>
  <si>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</si>
  <si>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</si>
  <si>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</si>
  <si>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</si>
  <si>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</si>
  <si>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</si>
  <si>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</si>
  <si>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</si>
  <si>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</si>
  <si>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</si>
  <si>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1200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</si>
  <si>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</si>
  <si>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</si>
  <si>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</si>
  <si>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</si>
  <si>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</si>
  <si>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</si>
  <si>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</si>
  <si>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</si>
  <si>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</si>
  <si>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</si>
  <si>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</si>
  <si>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</si>
  <si>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</si>
  <si>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</si>
  <si>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</si>
  <si>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</si>
  <si>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</si>
  <si>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</si>
  <si>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</si>
  <si>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</si>
  <si>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</si>
  <si>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</si>
  <si>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</si>
  <si>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</si>
  <si>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</si>
  <si>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</si>
  <si>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Turma pronta 08:25/Chuva no local</t>
  </si>
  <si>
    <t>Prev. turma pronta 08h</t>
  </si>
  <si>
    <t>Turma pronta 08:10/Sem oportunidade</t>
  </si>
  <si>
    <t>Turma em preparação (chuva no local)</t>
  </si>
  <si>
    <t>Turma pronta 08:30/Chuva no local</t>
  </si>
  <si>
    <t xml:space="preserve">Não solicita intervalo/Turma sem boletim </t>
  </si>
  <si>
    <t>Macro 1 10:06/Aguardando faixa</t>
  </si>
  <si>
    <t>ZJC120/120125</t>
  </si>
  <si>
    <t>ZPN-ZMA</t>
  </si>
  <si>
    <t>ZPNZMA</t>
  </si>
  <si>
    <t>Macro 1 08:48/Condutor solicitou deslocamento até ZMA/Sem oportunidade</t>
  </si>
  <si>
    <t>Troca de barra</t>
  </si>
  <si>
    <t xml:space="preserve">Não solicita intervalo/Tuma realizando homologação </t>
  </si>
  <si>
    <t>Turma pronta 08:30/Sem oportunidade</t>
  </si>
  <si>
    <t>Turma pronta 07:29/Temperatura baixa para execução de solda</t>
  </si>
  <si>
    <t>t</t>
  </si>
  <si>
    <t>Verificando disponibilidade de equipagem com escala</t>
  </si>
  <si>
    <t>Sem disponibilidade de equipe da escala</t>
  </si>
  <si>
    <t>Macro 1 08:54/Prev. faixa 11h</t>
  </si>
  <si>
    <t>Não solicita intervalo/Sem turma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</si>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</sst>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F1" activePane="topRight" state="frozen"/>
      <selection pane="topRight" activeCell="BJ422" sqref="BJ4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">
        <v>1113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">
        <v>1113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">
        <v>1113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">
        <v>1113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">
        <v>1113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">
        <v>1113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">
        <v>1113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">
        <v>1113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">
        <v>1113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">
        <v>1113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">
        <v>1113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">
        <v>1113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">
        <v>1113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">
        <v>1113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">
        <v>1113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">
        <v>1113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">
        <v>1113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">
        <v>1113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">
        <v>1113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">
        <v>1113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">
        <v>1113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">
        <v>1113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">
        <v>1113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">
        <v>1113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">
        <v>1113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">
        <v>1113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">
        <v>1113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">
        <v>1113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">
        <v>1113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">
        <v>1113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">
        <v>1113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">
        <v>1113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">
        <v>1113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">
        <v>1113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">
        <v>1113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">
        <v>1113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">
        <v>1113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">
        <v>1113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">
        <v>1113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">
        <v>1113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">
        <v>1113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">
        <v>1113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">
        <v>1113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">
        <v>1113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">
        <v>1113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">
        <v>1113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">
        <v>1113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">
        <v>1113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">
        <v>1113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">
        <v>1113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">
        <v>1113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ref="BT7:BT73" si="0">IF(BN58="","",SUBSTITUTE(BM58," ","")&amp;SUBSTITUTE(BN58," ",""))</f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 t="str">
        <f t="shared" si="0"/>
        <v>SemOportunidadeSemOportunidade</v>
      </c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 t="str">
        <f t="shared" si="0"/>
        <v>MecanizaçãoOperação</v>
      </c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37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 t="shared" si="1"/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 t="str">
        <f t="shared" si="1"/>
        <v>SemOportunidadeSemOportunidade</v>
      </c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 t="str">
        <f t="shared" si="1"/>
        <v>SuperExecução</v>
      </c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 t="str">
        <f t="shared" si="1"/>
        <v>SemOportunidadeSemOportunidade</v>
      </c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 t="str">
        <f t="shared" si="1"/>
        <v>OKOK</v>
      </c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 t="str">
        <f t="shared" si="1"/>
        <v>OKOK</v>
      </c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 t="str">
        <f t="shared" si="1"/>
        <v>SemOportunidadeSemOportunidade</v>
      </c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ref="BT138:BT201" si="2">IF(BN138="","",SUBSTITUTE(BM138," ","")&amp;SUBSTITUTE(BN138," ",""))</f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2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2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2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2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2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2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 t="str">
        <f t="shared" si="2"/>
        <v>PCMVIARecursosInternos</v>
      </c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2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 t="str">
        <f t="shared" si="2"/>
        <v>OKOK</v>
      </c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2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2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2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2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2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 t="str">
        <f t="shared" si="2"/>
        <v>SemOportunidadeSemOportunidade</v>
      </c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2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2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si="2"/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 t="shared" si="2"/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 t="shared" si="2"/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 t="shared" si="2"/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 t="shared" si="2"/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 t="shared" si="2"/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 t="shared" si="2"/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 t="shared" si="2"/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 t="str">
        <f t="shared" si="2"/>
        <v>OKOK</v>
      </c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ref="BT202:BT265" si="3">IF(BN202="","",SUBSTITUTE(BM202," ","")&amp;SUBSTITUTE(BN202," ",""))</f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3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3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3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3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3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3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3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3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3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3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3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3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3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3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3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3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3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3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3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si="3"/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>SemOportunidadeSemOportunidade</v>
      </c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>SemOportunidadeSemOportunidade</v>
      </c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>SemOportunidadeSemOportunidade</v>
      </c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ref="BT266:BT329" si="4"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4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4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4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4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4"/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 t="shared" si="4"/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 t="shared" si="4"/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 t="shared" si="4"/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4"/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 t="shared" si="4"/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 t="shared" si="4"/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4"/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 t="shared" si="4"/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 t="shared" si="4"/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 t="shared" si="4"/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 t="shared" si="4"/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 t="shared" si="4"/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4"/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4"/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 t="shared" si="4"/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 t="shared" si="4"/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 t="shared" si="4"/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4"/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4"/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 t="shared" si="4"/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 t="shared" si="4"/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 t="shared" si="4"/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si="4"/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 t="shared" si="4"/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 t="shared" si="4"/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si="4"/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4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4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 t="shared" si="4"/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 t="shared" si="4"/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 t="shared" si="4"/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 t="shared" si="4"/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 t="shared" si="4"/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 t="shared" si="4"/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 t="shared" si="4"/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 t="shared" si="4"/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 t="shared" si="4"/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 t="shared" si="4"/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 t="shared" si="4"/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 t="shared" si="4"/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 t="shared" si="4"/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 t="shared" si="4"/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 t="shared" si="4"/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 t="str">
        <f t="shared" si="4"/>
        <v>OKOK</v>
      </c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 t="shared" ref="BT330:BT393" si="5"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 t="shared" si="5"/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 t="shared" si="5"/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 t="shared" si="5"/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 t="shared" si="5"/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 t="shared" si="5"/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 t="shared" si="5"/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 t="shared" si="5"/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 t="shared" si="5"/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 t="shared" si="5"/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 t="str">
        <f t="shared" si="5"/>
        <v>OKOK</v>
      </c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 t="shared" si="5"/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 t="shared" si="5"/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 t="shared" si="5"/>
        <v>SuperExecução</v>
      </c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 t="shared" si="5"/>
        <v>SemOportunidadeSemOportunidade</v>
      </c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 t="shared" si="5"/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 t="shared" si="5"/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 t="shared" si="5"/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 t="shared" si="5"/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 t="shared" si="5"/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 t="shared" si="5"/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 t="shared" si="5"/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 t="shared" si="5"/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 t="shared" si="5"/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 t="shared" si="5"/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 t="shared" si="5"/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 t="shared" si="5"/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 t="str">
        <f t="shared" si="5"/>
        <v>CondiçõesClimáticaVentosFortes</v>
      </c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 t="str">
        <f t="shared" si="5"/>
        <v>SemOportunidadeSemOportunidade</v>
      </c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 t="str">
        <f t="shared" si="5"/>
        <v>SemOportunidadeSemOportunidade</v>
      </c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 t="shared" si="5"/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 t="shared" si="5"/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 t="shared" si="5"/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 t="shared" si="5"/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 t="shared" si="5"/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 t="shared" si="5"/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 t="shared" si="5"/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 t="shared" si="5"/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 t="str">
        <f t="shared" si="5"/>
        <v>OKOK</v>
      </c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 t="str">
        <f t="shared" si="5"/>
        <v>OKOK</v>
      </c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 t="shared" si="5"/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t="23.25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1200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5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0.57553956834532372</v>
      </c>
      <c r="BT391" s="8" t="str">
        <f t="shared" si="5"/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si="5"/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ref="BT394:BT443" si="6">IF(BN394="","",SUBSTITUTE(BM394," ","")&amp;SUBSTITUTE(BN394," ",""))</f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si="6"/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6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6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6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6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6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6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6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6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6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>
        <v>0.35069444444444442</v>
      </c>
      <c r="AS408" s="121">
        <v>0</v>
      </c>
      <c r="AT408" s="121">
        <v>0</v>
      </c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>
        <v>0</v>
      </c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0</v>
      </c>
      <c r="BI408" s="19"/>
      <c r="BJ408" s="19" t="s">
        <v>1957</v>
      </c>
      <c r="BK408" s="19" t="s">
        <v>1958</v>
      </c>
      <c r="BL408" s="18"/>
      <c r="BM408" s="145" t="s">
        <v>548</v>
      </c>
      <c r="BN408" s="145" t="s">
        <v>571</v>
      </c>
      <c r="BO408" s="145" t="s">
        <v>571</v>
      </c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 t="shared" si="6"/>
        <v>CondiçõesClimáticaChuva</v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>
        <v>0.34027777777777779</v>
      </c>
      <c r="AS409" s="121">
        <v>0</v>
      </c>
      <c r="AT409" s="121">
        <v>0</v>
      </c>
      <c r="AU409" s="168"/>
      <c r="AV409" s="168"/>
      <c r="AW409" s="16"/>
      <c r="AX409" s="16"/>
      <c r="AY409" s="13">
        <f t="shared" ref="AY409:AY410" si="7">IF(D409="","*",IFERROR(IF(ISODD(COUNT(AS409:AX409)),"ERRO",SUM((AT409-AS409),(AV409-AU409),(AX409-AW409))),"ERRO"))</f>
        <v>0</v>
      </c>
      <c r="AZ409" s="202"/>
      <c r="BA409" s="122">
        <v>0</v>
      </c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0</v>
      </c>
      <c r="BI409" s="19"/>
      <c r="BJ409" s="19" t="s">
        <v>1959</v>
      </c>
      <c r="BK409" s="20" t="s">
        <v>1960</v>
      </c>
      <c r="BL409" s="18"/>
      <c r="BM409" s="145" t="s">
        <v>552</v>
      </c>
      <c r="BN409" s="144" t="s">
        <v>552</v>
      </c>
      <c r="BO409" s="145" t="s">
        <v>552</v>
      </c>
      <c r="BP409" s="21"/>
      <c r="BQ409" s="14" t="str">
        <f t="shared" ref="BQ409:BQ410" si="8">IF(AND(BR409&lt;1,BS409&lt;1),"Produção e Intervalo",IF(BR409&lt;1,"Intervalo",IF(BS409&lt;1,"Produção","Aderente")))</f>
        <v>Produção e Intervalo</v>
      </c>
      <c r="BR409" s="22">
        <f t="shared" ref="BR409:BR410" si="9">IF(OR(B409="",F409=""),"*",AY409/P409)</f>
        <v>0</v>
      </c>
      <c r="BS409" s="22">
        <f t="shared" ref="BS409:BS410" si="10">IF(OR(B409="",F409=""),"*",BA409/Q409)</f>
        <v>0</v>
      </c>
      <c r="BT409" s="8" t="str">
        <f t="shared" si="6"/>
        <v>SemOportunidadeSemOportunidade</v>
      </c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>
        <v>0.35416666666666669</v>
      </c>
      <c r="AS410" s="121">
        <v>0</v>
      </c>
      <c r="AT410" s="121">
        <v>0</v>
      </c>
      <c r="AU410" s="168"/>
      <c r="AV410" s="168"/>
      <c r="AW410" s="16"/>
      <c r="AX410" s="16"/>
      <c r="AY410" s="13">
        <f t="shared" si="7"/>
        <v>0</v>
      </c>
      <c r="AZ410" s="202"/>
      <c r="BA410" s="122">
        <v>0</v>
      </c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0</v>
      </c>
      <c r="BI410" s="19"/>
      <c r="BJ410" s="19" t="s">
        <v>1961</v>
      </c>
      <c r="BK410" s="20" t="s">
        <v>1962</v>
      </c>
      <c r="BL410" s="18"/>
      <c r="BM410" s="145" t="s">
        <v>548</v>
      </c>
      <c r="BN410" s="145" t="s">
        <v>571</v>
      </c>
      <c r="BO410" s="145" t="s">
        <v>571</v>
      </c>
      <c r="BP410" s="21"/>
      <c r="BQ410" s="14" t="str">
        <f t="shared" si="8"/>
        <v>Produção e Intervalo</v>
      </c>
      <c r="BR410" s="22">
        <f t="shared" si="9"/>
        <v>0</v>
      </c>
      <c r="BS410" s="22">
        <f t="shared" si="10"/>
        <v>0</v>
      </c>
      <c r="BT410" s="8" t="str">
        <f t="shared" si="6"/>
        <v>CondiçõesClimáticaChuva</v>
      </c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 t="shared" si="6"/>
        <v/>
      </c>
    </row>
    <row r="412" spans="1:72">
      <c r="A412" s="148" t="str">
        <f t="shared" ref="A410:A416" si="11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>
        <v>0</v>
      </c>
      <c r="AS412" s="121">
        <v>0</v>
      </c>
      <c r="AT412" s="121">
        <v>0</v>
      </c>
      <c r="AU412" s="168"/>
      <c r="AV412" s="168"/>
      <c r="AW412" s="16"/>
      <c r="AX412" s="16"/>
      <c r="AY412" s="13">
        <f t="shared" ref="AY412:AY416" si="12">IF(D412="","*",IFERROR(IF(ISODD(COUNT(AS412:AX412)),"ERRO",SUM((AT412-AS412),(AV412-AU412),(AX412-AW412))),"ERRO"))</f>
        <v>0</v>
      </c>
      <c r="AZ412" s="202"/>
      <c r="BA412" s="122">
        <v>0</v>
      </c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0</v>
      </c>
      <c r="BI412" s="19"/>
      <c r="BJ412" s="19" t="s">
        <v>1957</v>
      </c>
      <c r="BK412" s="20" t="s">
        <v>1963</v>
      </c>
      <c r="BL412" s="18"/>
      <c r="BM412" s="145" t="s">
        <v>542</v>
      </c>
      <c r="BN412" s="144" t="s">
        <v>570</v>
      </c>
      <c r="BO412" s="145" t="s">
        <v>680</v>
      </c>
      <c r="BP412" s="169"/>
      <c r="BQ412" s="14" t="str">
        <f t="shared" ref="BQ412:BQ416" si="13">IF(AND(BR412&lt;1,BS412&lt;1),"Produção e Intervalo",IF(BR412&lt;1,"Intervalo",IF(BS412&lt;1,"Produção","Aderente")))</f>
        <v>Produção e Intervalo</v>
      </c>
      <c r="BR412" s="22">
        <f t="shared" ref="BR412:BR416" si="14">IF(OR(B412="",F412=""),"*",AY412/P412)</f>
        <v>0</v>
      </c>
      <c r="BS412" s="22">
        <f t="shared" ref="BS412:BS416" si="15">IF(OR(B412="",F412=""),"*",BA412/Q412)</f>
        <v>0</v>
      </c>
      <c r="BT412" s="8" t="str">
        <f t="shared" si="6"/>
        <v>SuperExecução</v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>
        <v>0.42083333333333334</v>
      </c>
      <c r="AS413" s="121"/>
      <c r="AT413" s="121"/>
      <c r="AU413" s="168"/>
      <c r="AV413" s="168"/>
      <c r="AW413" s="16"/>
      <c r="AX413" s="16"/>
      <c r="AY413" s="13">
        <f t="shared" si="12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 t="s">
        <v>1964</v>
      </c>
      <c r="BL413" s="18"/>
      <c r="BM413" s="145"/>
      <c r="BN413" s="145"/>
      <c r="BO413" s="145"/>
      <c r="BP413" s="21"/>
      <c r="BQ413" s="14" t="str">
        <f t="shared" si="13"/>
        <v>Produção e Intervalo</v>
      </c>
      <c r="BR413" s="22">
        <f t="shared" si="14"/>
        <v>0</v>
      </c>
      <c r="BS413" s="22">
        <f t="shared" si="15"/>
        <v>0</v>
      </c>
      <c r="BT413" s="8" t="str">
        <f t="shared" si="6"/>
        <v/>
      </c>
    </row>
    <row r="414" spans="1:72">
      <c r="A414" s="148" t="str">
        <f t="shared" si="11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1965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">
        <v>706</v>
      </c>
      <c r="AJ414" s="10" t="str">
        <f>IF(BS_CONTROLE[[#This Row],[Atividade]]=0, "-", BS_CONTROLE[[#This Row],[Atividade]])</f>
        <v>MECANIZAÇÃO - SOCADORA</v>
      </c>
      <c r="AK414" s="35" t="s">
        <v>1142</v>
      </c>
      <c r="AL414" s="35" t="s">
        <v>69</v>
      </c>
      <c r="AM414" s="118" t="s">
        <v>1966</v>
      </c>
      <c r="AN414" s="118" t="s">
        <v>1967</v>
      </c>
      <c r="AO414" s="118">
        <f>IF(BS_CONTROLE[[#This Row],[SUB]]=0, "-", BS_CONTROLE[[#This Row],[SUB]])</f>
        <v>73</v>
      </c>
      <c r="AP414" s="118">
        <v>128</v>
      </c>
      <c r="AQ414" s="118">
        <v>42</v>
      </c>
      <c r="AR414" s="121">
        <v>0.36666666666666664</v>
      </c>
      <c r="AS414" s="121">
        <v>0</v>
      </c>
      <c r="AT414" s="121">
        <v>0</v>
      </c>
      <c r="AU414" s="168"/>
      <c r="AV414" s="168"/>
      <c r="AW414" s="16"/>
      <c r="AX414" s="16"/>
      <c r="AY414" s="13">
        <f t="shared" si="12"/>
        <v>0</v>
      </c>
      <c r="AZ414" s="202"/>
      <c r="BA414" s="122">
        <v>0</v>
      </c>
      <c r="BB414" s="11" t="str">
        <f>IFERROR(_xlfn.XLOOKUP(AI414, BS_ATIVIDADE[ATIVIDADE],BS_ATIVIDADE[UNIDADE] ), "*")</f>
        <v>BINÁRIO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0</v>
      </c>
      <c r="BI414" s="19"/>
      <c r="BJ414" s="19" t="s">
        <v>1389</v>
      </c>
      <c r="BK414" s="19" t="s">
        <v>1968</v>
      </c>
      <c r="BL414" s="18"/>
      <c r="BM414" s="145" t="s">
        <v>538</v>
      </c>
      <c r="BN414" s="144" t="s">
        <v>557</v>
      </c>
      <c r="BO414" s="145" t="s">
        <v>673</v>
      </c>
      <c r="BP414" s="169"/>
      <c r="BQ414" s="14" t="str">
        <f t="shared" si="13"/>
        <v>Produção e Intervalo</v>
      </c>
      <c r="BR414" s="22">
        <f t="shared" si="14"/>
        <v>0</v>
      </c>
      <c r="BS414" s="22">
        <f t="shared" si="15"/>
        <v>0</v>
      </c>
      <c r="BT414" s="8" t="str">
        <f t="shared" si="6"/>
        <v>MecanizaçãoOperação</v>
      </c>
    </row>
    <row r="415" spans="1:72">
      <c r="A415" s="148" t="str">
        <f t="shared" si="11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1969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>
        <v>0</v>
      </c>
      <c r="AS415" s="121">
        <v>0</v>
      </c>
      <c r="AT415" s="121">
        <v>0</v>
      </c>
      <c r="AU415" s="168"/>
      <c r="AV415" s="168"/>
      <c r="AW415" s="16"/>
      <c r="AX415" s="16"/>
      <c r="AY415" s="13">
        <f t="shared" si="12"/>
        <v>0</v>
      </c>
      <c r="AZ415" s="202"/>
      <c r="BA415" s="122">
        <v>0</v>
      </c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0</v>
      </c>
      <c r="BI415" s="19"/>
      <c r="BJ415" s="19" t="s">
        <v>1846</v>
      </c>
      <c r="BK415" s="19" t="s">
        <v>1970</v>
      </c>
      <c r="BL415" s="18"/>
      <c r="BM415" s="145" t="s">
        <v>544</v>
      </c>
      <c r="BN415" s="144" t="s">
        <v>570</v>
      </c>
      <c r="BO415" s="145" t="s">
        <v>669</v>
      </c>
      <c r="BP415" s="169"/>
      <c r="BQ415" s="14" t="str">
        <f t="shared" si="13"/>
        <v>Produção e Intervalo</v>
      </c>
      <c r="BR415" s="22">
        <f t="shared" si="14"/>
        <v>0</v>
      </c>
      <c r="BS415" s="22">
        <f t="shared" si="15"/>
        <v>0</v>
      </c>
      <c r="BT415" s="8" t="str">
        <f t="shared" si="6"/>
        <v>ModernizaçãoExecução</v>
      </c>
    </row>
    <row r="416" spans="1:72">
      <c r="A416" s="148" t="str">
        <f t="shared" si="11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1969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>
        <v>0.35416666666666669</v>
      </c>
      <c r="AS416" s="121">
        <v>0</v>
      </c>
      <c r="AT416" s="121">
        <v>0</v>
      </c>
      <c r="AU416" s="168"/>
      <c r="AV416" s="168"/>
      <c r="AW416" s="16"/>
      <c r="AX416" s="16"/>
      <c r="AY416" s="13">
        <f t="shared" si="12"/>
        <v>0</v>
      </c>
      <c r="AZ416" s="202"/>
      <c r="BA416" s="122">
        <v>0</v>
      </c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0</v>
      </c>
      <c r="BI416" s="19"/>
      <c r="BJ416" s="19" t="s">
        <v>1846</v>
      </c>
      <c r="BK416" s="20" t="s">
        <v>1971</v>
      </c>
      <c r="BL416" s="18"/>
      <c r="BM416" s="145" t="s">
        <v>552</v>
      </c>
      <c r="BN416" s="144" t="s">
        <v>552</v>
      </c>
      <c r="BO416" s="145" t="s">
        <v>552</v>
      </c>
      <c r="BP416" s="169"/>
      <c r="BQ416" s="14" t="str">
        <f t="shared" si="13"/>
        <v>Produção e Intervalo</v>
      </c>
      <c r="BR416" s="22">
        <f t="shared" si="14"/>
        <v>0</v>
      </c>
      <c r="BS416" s="22">
        <f t="shared" si="15"/>
        <v>0</v>
      </c>
      <c r="BT416" s="8" t="str">
        <f>IF(BN416="","",SUBSTITUTE(BM416," ","")&amp;SUBSTITUTE(BN416," ",""))</f>
        <v>SemOportunidadeSemOportunidade</v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 t="s">
        <v>1971</v>
      </c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>
        <v>0.31180555555555556</v>
      </c>
      <c r="AS419" s="121">
        <v>0</v>
      </c>
      <c r="AT419" s="121">
        <v>0</v>
      </c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>
        <v>0</v>
      </c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0</v>
      </c>
      <c r="BI419" s="19"/>
      <c r="BJ419" s="19" t="s">
        <v>1957</v>
      </c>
      <c r="BK419" s="19" t="s">
        <v>1972</v>
      </c>
      <c r="BL419" s="18" t="s">
        <v>1973</v>
      </c>
      <c r="BM419" s="145" t="s">
        <v>548</v>
      </c>
      <c r="BN419" s="144" t="s">
        <v>563</v>
      </c>
      <c r="BO419" s="145" t="s">
        <v>649</v>
      </c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>CondiçõesClimáticaTemperatura</v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>
        <v>0</v>
      </c>
      <c r="AS422" s="121">
        <v>0</v>
      </c>
      <c r="AT422" s="121">
        <v>0</v>
      </c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>
        <v>0</v>
      </c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0</v>
      </c>
      <c r="BI422" s="19"/>
      <c r="BJ422" s="19" t="s">
        <v>1974</v>
      </c>
      <c r="BK422" s="19" t="s">
        <v>1975</v>
      </c>
      <c r="BL422" s="18"/>
      <c r="BM422" s="145" t="s">
        <v>540</v>
      </c>
      <c r="BN422" s="144" t="s">
        <v>559</v>
      </c>
      <c r="BO422" s="145" t="s">
        <v>663</v>
      </c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 t="shared" si="6"/>
        <v>CCOEscalaEquipagem</v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>
        <v>0.37083333333333335</v>
      </c>
      <c r="AS426" s="121"/>
      <c r="AT426" s="121"/>
      <c r="AU426" s="168"/>
      <c r="AV426" s="168"/>
      <c r="AW426" s="16"/>
      <c r="AX426" s="16"/>
      <c r="AY426" s="13">
        <f t="shared" ref="AY426:AY427" si="16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 t="s">
        <v>1976</v>
      </c>
      <c r="BL426" s="18"/>
      <c r="BM426" s="145"/>
      <c r="BN426" s="144"/>
      <c r="BO426" s="145"/>
      <c r="BP426" s="169"/>
      <c r="BQ426" s="14" t="str">
        <f t="shared" ref="BQ426:BQ427" si="17">IF(AND(BR426&lt;1,BS426&lt;1),"Produção e Intervalo",IF(BR426&lt;1,"Intervalo",IF(BS426&lt;1,"Produção","Aderente")))</f>
        <v>Produção e Intervalo</v>
      </c>
      <c r="BR426" s="22">
        <f t="shared" ref="BR426:BR427" si="18">IF(OR(B426="",F426=""),"*",AY426/P426)</f>
        <v>0</v>
      </c>
      <c r="BS426" s="22">
        <f t="shared" ref="BS426:BS427" si="19">IF(OR(B426="",F426=""),"*",BA426/Q426)</f>
        <v>0</v>
      </c>
      <c r="BT426" s="8" t="str">
        <f t="shared" si="6"/>
        <v/>
      </c>
    </row>
    <row r="427" spans="1:72" ht="23.25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>
        <v>0</v>
      </c>
      <c r="AS427" s="121">
        <v>0</v>
      </c>
      <c r="AT427" s="121">
        <v>0</v>
      </c>
      <c r="AU427" s="168"/>
      <c r="AV427" s="168"/>
      <c r="AW427" s="16"/>
      <c r="AX427" s="16"/>
      <c r="AY427" s="13">
        <f t="shared" si="16"/>
        <v>0</v>
      </c>
      <c r="AZ427" s="202"/>
      <c r="BA427" s="122">
        <v>0</v>
      </c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1977</v>
      </c>
      <c r="BK427" s="19" t="s">
        <v>1977</v>
      </c>
      <c r="BL427" s="18"/>
      <c r="BM427" s="145" t="s">
        <v>542</v>
      </c>
      <c r="BN427" s="144" t="s">
        <v>570</v>
      </c>
      <c r="BO427" s="204" t="s">
        <v>665</v>
      </c>
      <c r="BP427" s="169"/>
      <c r="BQ427" s="14" t="str">
        <f t="shared" si="17"/>
        <v>Produção e Intervalo</v>
      </c>
      <c r="BR427" s="22">
        <f t="shared" si="18"/>
        <v>0</v>
      </c>
      <c r="BS427" s="22">
        <f t="shared" si="19"/>
        <v>0</v>
      </c>
      <c r="BT427" s="8" t="str">
        <f t="shared" si="6"/>
        <v>SuperExecução</v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15 BK417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79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1978</v>
      </c>
      <c r="V1" s="295"/>
      <c r="W1" s="295"/>
    </row>
    <row r="2" spans="1:23" s="92" customFormat="1">
      <c r="A2" s="95" t="s">
        <v>1979</v>
      </c>
      <c r="B2" s="95" t="s">
        <v>1980</v>
      </c>
      <c r="C2" s="95" t="s">
        <v>511</v>
      </c>
      <c r="D2" s="96" t="s">
        <v>1063</v>
      </c>
      <c r="E2" s="96" t="s">
        <v>1064</v>
      </c>
      <c r="F2" s="96" t="s">
        <v>1981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1982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1200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1200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1200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1200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1200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1200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1200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1200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1200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1200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1200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1200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1200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1200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1200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1200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1200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1200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1200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1200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1200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1200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1200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1200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1200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1200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1983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427" sqref="P42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1984</v>
      </c>
      <c r="D5" s="297"/>
      <c r="E5" s="297"/>
      <c r="F5" s="297"/>
      <c r="G5" s="297"/>
      <c r="H5" s="297"/>
      <c r="I5" s="297"/>
      <c r="J5" s="298"/>
      <c r="K5" s="299" t="s">
        <v>1985</v>
      </c>
      <c r="L5" s="300"/>
      <c r="M5" s="300"/>
      <c r="N5" s="300"/>
      <c r="O5" s="301" t="s">
        <v>1986</v>
      </c>
      <c r="P5" s="302"/>
    </row>
    <row r="6" spans="1:16" s="82" customFormat="1" ht="15" customHeight="1">
      <c r="A6" s="74" t="s">
        <v>1981</v>
      </c>
      <c r="B6" s="83" t="s">
        <v>1980</v>
      </c>
      <c r="C6" s="84" t="s">
        <v>1063</v>
      </c>
      <c r="D6" s="85" t="s">
        <v>1064</v>
      </c>
      <c r="E6" s="84" t="s">
        <v>1987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1988</v>
      </c>
      <c r="M6" s="88" t="s">
        <v>710</v>
      </c>
      <c r="N6" s="89" t="s">
        <v>1058</v>
      </c>
      <c r="O6" s="225" t="s">
        <v>1101</v>
      </c>
      <c r="P6" s="150" t="s">
        <v>1989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t="27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t="27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t="27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t="27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t="27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t="27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t="27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t="27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t="27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t="27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t="27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hidden="1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t="27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t="27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 ht="27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hidden="1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1200 metros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hidden="1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t="22.5" hidden="1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t="27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t="27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hidden="1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 ht="27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 ht="27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t="27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t="27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0</v>
      </c>
      <c r="P409" s="185" t="str">
        <f>IF($A$2=1,IF(SP_NORTE!BJ408="","*",SP_NORTE!BJ408),IF(SP_NORTE!BK408="","*",SP_NORTE!BK408))</f>
        <v>Turma pronta 08:25/Chuva no local</v>
      </c>
    </row>
    <row r="410" spans="1:16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>
        <f>IF(SP_NORTE!BH409="","*",SP_NORTE!BH409)</f>
        <v>0</v>
      </c>
      <c r="P410" s="185" t="str">
        <f>IF($A$2=1,IF(SP_NORTE!BJ409="","*",SP_NORTE!BJ409),IF(SP_NORTE!BK409="","*",SP_NORTE!BK409))</f>
        <v>Turma pronta 08:10/Sem oportunidade</v>
      </c>
    </row>
    <row r="411" spans="1:16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TMI-ZEB</v>
      </c>
      <c r="E411" s="91" t="str">
        <f>IF(SP_NORTE!D410="","*",SP_NORTE!D410)</f>
        <v>JULIO (TP-697)</v>
      </c>
      <c r="F411" s="91">
        <f>IF(SP_NORTE!H410="","*",SP_NORTE!H410)</f>
        <v>282286</v>
      </c>
      <c r="G411" s="91" t="str">
        <f>IF(SP_NORTE!M410="","*",SP_NORTE!M410)</f>
        <v>ZKY-ZZM</v>
      </c>
      <c r="H411" s="130">
        <f>IF(SP_NORTE!K410="","*",SP_NORTE!K410)</f>
        <v>283.3</v>
      </c>
      <c r="I411" s="127">
        <f>IF(SP_NORTE!O410="","*",SP_NORTE!O410)</f>
        <v>0.375</v>
      </c>
      <c r="J411" s="127">
        <f>IF(SP_NORTE!P410="","*",SP_NORTE!P410)</f>
        <v>6.25E-2</v>
      </c>
      <c r="K411" s="91">
        <f>IF(SP_NORTE!AK410="","*",SP_NORTE!AK410)</f>
        <v>282286</v>
      </c>
      <c r="L411" s="91" t="str">
        <f>IF(SP_NORTE!AM410="","*",SP_NORTE!AM410)</f>
        <v>ZKY-ZZM</v>
      </c>
      <c r="M411" s="91">
        <f>IF(SP_NORTE!AP410="","*",SP_NORTE!AP410)</f>
        <v>283.3</v>
      </c>
      <c r="N411" s="91" t="str">
        <f>IF(SP_NORTE!AM410="","*",SP_NORTE!AM410)</f>
        <v>ZKY-ZZM</v>
      </c>
      <c r="O411" s="123">
        <f>IF(SP_NORTE!BH410="","*",SP_NORTE!BH410)</f>
        <v>0</v>
      </c>
      <c r="P411" s="185" t="str">
        <f>IF($A$2=1,IF(SP_NORTE!BJ410="","*",SP_NORTE!BJ410),IF(SP_NORTE!BK410="","*",SP_NORTE!BK410))</f>
        <v>Turma pronta 08:30/Chuva no local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*</v>
      </c>
      <c r="G412" s="91" t="str">
        <f>IF(SP_NORTE!M411="","*",SP_NORTE!M411)</f>
        <v>*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>
        <f>IF(SP_NORTE!AK411="","*",SP_NORTE!AK411)</f>
        <v>0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ZEB-ZCZ</v>
      </c>
      <c r="E413" s="91" t="str">
        <f>IF(SP_NORTE!D412="","*",SP_NORTE!D412)</f>
        <v>PEDRO (TP-696)</v>
      </c>
      <c r="F413" s="91" t="str">
        <f>IF(SP_NORTE!H412="","*",SP_NORTE!H412)</f>
        <v>ZRU1</v>
      </c>
      <c r="G413" s="91" t="str">
        <f>IF(SP_NORTE!M412="","*",SP_NORTE!M412)</f>
        <v>ZEH-ZRU</v>
      </c>
      <c r="H413" s="130">
        <f>IF(SP_NORTE!K412="","*",SP_NORTE!K412)</f>
        <v>200.74</v>
      </c>
      <c r="I413" s="127">
        <f>IF(SP_NORTE!O412="","*",SP_NORTE!O412)</f>
        <v>0.375</v>
      </c>
      <c r="J413" s="127">
        <f>IF(SP_NORTE!P412="","*",SP_NORTE!P412)</f>
        <v>6.25E-2</v>
      </c>
      <c r="K413" s="91" t="str">
        <f>IF(SP_NORTE!AK412="","*",SP_NORTE!AK412)</f>
        <v>ZRU1</v>
      </c>
      <c r="L413" s="91" t="str">
        <f>IF(SP_NORTE!AM412="","*",SP_NORTE!AM412)</f>
        <v>ZEH-ZRU</v>
      </c>
      <c r="M413" s="91">
        <f>IF(SP_NORTE!AP412="","*",SP_NORTE!AP412)</f>
        <v>200.74</v>
      </c>
      <c r="N413" s="91" t="str">
        <f>IF(SP_NORTE!AM412="","*",SP_NORTE!AM412)</f>
        <v>ZEH-ZRU</v>
      </c>
      <c r="O413" s="123">
        <f>IF(SP_NORTE!BH412="","*",SP_NORTE!BH412)</f>
        <v>0</v>
      </c>
      <c r="P413" s="185" t="str">
        <f>IF($A$2=1,IF(SP_NORTE!BJ412="","*",SP_NORTE!BJ412),IF(SP_NORTE!BK412="","*",SP_NORTE!BK412))</f>
        <v xml:space="preserve">Não solicita intervalo/Turma sem boletim </v>
      </c>
    </row>
    <row r="414" spans="1:16">
      <c r="A414" s="90">
        <f>IF(SP_NORTE!B413="","*",SP_NORTE!B413)</f>
        <v>45959</v>
      </c>
      <c r="B414" s="91" t="str">
        <f>IF(SP_NORTE!X413="","*",SP_NORTE!X413)</f>
        <v>Contrato</v>
      </c>
      <c r="C414" s="91" t="str">
        <f>IF(SP_NORTE!S413="","*",SP_NORTE!S413)</f>
        <v>SP NORTE</v>
      </c>
      <c r="D414" s="91" t="str">
        <f>IF(SP_NORTE!T413="","*",SP_NORTE!T413)</f>
        <v>ZEB-ZCZ</v>
      </c>
      <c r="E414" s="91" t="str">
        <f>IF(SP_NORTE!D413="","*",SP_NORTE!D413)</f>
        <v>A73</v>
      </c>
      <c r="F414" s="91" t="str">
        <f>IF(SP_NORTE!H413="","*",SP_NORTE!H413)</f>
        <v>ZCV</v>
      </c>
      <c r="G414" s="91" t="str">
        <f>IF(SP_NORTE!M413="","*",SP_NORTE!M413)</f>
        <v>ZCV-ZVP</v>
      </c>
      <c r="H414" s="130">
        <f>IF(SP_NORTE!K413="","*",SP_NORTE!K413)</f>
        <v>140</v>
      </c>
      <c r="I414" s="127">
        <f>IF(SP_NORTE!O413="","*",SP_NORTE!O413)</f>
        <v>0.375</v>
      </c>
      <c r="J414" s="127">
        <f>IF(SP_NORTE!P413="","*",SP_NORTE!P413)</f>
        <v>4.1666666666666664E-2</v>
      </c>
      <c r="K414" s="91" t="str">
        <f>IF(SP_NORTE!AK413="","*",SP_NORTE!AK413)</f>
        <v>ZCV</v>
      </c>
      <c r="L414" s="91" t="str">
        <f>IF(SP_NORTE!AM413="","*",SP_NORTE!AM413)</f>
        <v>ZCV-ZVP</v>
      </c>
      <c r="M414" s="91">
        <f>IF(SP_NORTE!AP413="","*",SP_NORTE!AP413)</f>
        <v>140</v>
      </c>
      <c r="N414" s="91" t="str">
        <f>IF(SP_NORTE!AM413="","*",SP_NORTE!AM413)</f>
        <v>ZCV-ZVP</v>
      </c>
      <c r="O414" s="123">
        <f>IF(SP_NORTE!BH413="","*",SP_NORTE!BH413)</f>
        <v>1</v>
      </c>
      <c r="P414" s="185" t="str">
        <f>IF($A$2=1,IF(SP_NORTE!BJ413="","*",SP_NORTE!BJ413),IF(SP_NORTE!BK413="","*",SP_NORTE!BK413))</f>
        <v>Macro 1 10:06/Aguardando faixa</v>
      </c>
    </row>
    <row r="415" spans="1:16">
      <c r="A415" s="90">
        <f>IF(SP_NORTE!B414="","*",SP_NORTE!B414)</f>
        <v>45959</v>
      </c>
      <c r="B415" s="91" t="str">
        <f>IF(SP_NORTE!X414="","*",SP_NORTE!X414)</f>
        <v>Oportunidade</v>
      </c>
      <c r="C415" s="91" t="str">
        <f>IF(SP_NORTE!S414="","*",SP_NORTE!S414)</f>
        <v>SP NORTE</v>
      </c>
      <c r="D415" s="91" t="str">
        <f>IF(SP_NORTE!T414="","*",SP_NORTE!T414)</f>
        <v>ZEB-ZCZ</v>
      </c>
      <c r="E415" s="91" t="str">
        <f>IF(SP_NORTE!D414="","*",SP_NORTE!D414)</f>
        <v>V40</v>
      </c>
      <c r="F415" s="91" t="str">
        <f>IF(SP_NORTE!H414="","*",SP_NORTE!H414)</f>
        <v>ZPN</v>
      </c>
      <c r="G415" s="91" t="str">
        <f>IF(SP_NORTE!M414="","*",SP_NORTE!M414)</f>
        <v>ZJC-ZXB</v>
      </c>
      <c r="H415" s="130">
        <f>IF(SP_NORTE!K414="","*",SP_NORTE!K414)</f>
        <v>119</v>
      </c>
      <c r="I415" s="127">
        <f>IF(SP_NORTE!O414="","*",SP_NORTE!O414)</f>
        <v>0.375</v>
      </c>
      <c r="J415" s="127">
        <f>IF(SP_NORTE!P414="","*",SP_NORTE!P414)</f>
        <v>8.3333333333333329E-2</v>
      </c>
      <c r="K415" s="91" t="str">
        <f>IF(SP_NORTE!AK414="","*",SP_NORTE!AK414)</f>
        <v>ZPN</v>
      </c>
      <c r="L415" s="91" t="str">
        <f>IF(SP_NORTE!AM414="","*",SP_NORTE!AM414)</f>
        <v>ZPN-ZMA</v>
      </c>
      <c r="M415" s="91">
        <f>IF(SP_NORTE!AP414="","*",SP_NORTE!AP414)</f>
        <v>128</v>
      </c>
      <c r="N415" s="91" t="str">
        <f>IF(SP_NORTE!AM414="","*",SP_NORTE!AM414)</f>
        <v>ZPN-ZMA</v>
      </c>
      <c r="O415" s="123">
        <f>IF(SP_NORTE!BH414="","*",SP_NORTE!BH414)</f>
        <v>0</v>
      </c>
      <c r="P415" s="185" t="str">
        <f>IF($A$2=1,IF(SP_NORTE!BJ414="","*",SP_NORTE!BJ414),IF(SP_NORTE!BK414="","*",SP_NORTE!BK414))</f>
        <v>Macro 1 08:48/Condutor solicitou deslocamento até ZMA/Sem oportunidade</v>
      </c>
    </row>
    <row r="416" spans="1:16">
      <c r="A416" s="90">
        <f>IF(SP_NORTE!B415="","*",SP_NORTE!B415)</f>
        <v>45959</v>
      </c>
      <c r="B416" s="91" t="str">
        <f>IF(SP_NORTE!X415="","*",SP_NORTE!X415)</f>
        <v>Oportunidade</v>
      </c>
      <c r="C416" s="91" t="str">
        <f>IF(SP_NORTE!S415="","*",SP_NORTE!S415)</f>
        <v>SP NORTE</v>
      </c>
      <c r="D416" s="91" t="str">
        <f>IF(SP_NORTE!T415="","*",SP_NORTE!T415)</f>
        <v>ZCZ-ZTI</v>
      </c>
      <c r="E416" s="91" t="str">
        <f>IF(SP_NORTE!D415="","*",SP_NORTE!D415)</f>
        <v>IGOR (TF-660)</v>
      </c>
      <c r="F416" s="91" t="str">
        <f>IF(SP_NORTE!H415="","*",SP_NORTE!H415)</f>
        <v>ZDGK58</v>
      </c>
      <c r="G416" s="91" t="str">
        <f>IF(SP_NORTE!M415="","*",SP_NORTE!M415)</f>
        <v>ZDG-ZTN</v>
      </c>
      <c r="H416" s="130">
        <f>IF(SP_NORTE!K415="","*",SP_NORTE!K415)</f>
        <v>56.6</v>
      </c>
      <c r="I416" s="127">
        <f>IF(SP_NORTE!O415="","*",SP_NORTE!O415)</f>
        <v>0.35416666666666669</v>
      </c>
      <c r="J416" s="127">
        <f>IF(SP_NORTE!P415="","*",SP_NORTE!P415)</f>
        <v>6.25E-2</v>
      </c>
      <c r="K416" s="91" t="str">
        <f>IF(SP_NORTE!AK415="","*",SP_NORTE!AK415)</f>
        <v>ZDGK58</v>
      </c>
      <c r="L416" s="91" t="str">
        <f>IF(SP_NORTE!AM415="","*",SP_NORTE!AM415)</f>
        <v>ZDG-ZTN</v>
      </c>
      <c r="M416" s="91">
        <f>IF(SP_NORTE!AP415="","*",SP_NORTE!AP415)</f>
        <v>56.6</v>
      </c>
      <c r="N416" s="91" t="str">
        <f>IF(SP_NORTE!AM415="","*",SP_NORTE!AM415)</f>
        <v>ZDG-ZTN</v>
      </c>
      <c r="O416" s="123">
        <f>IF(SP_NORTE!BH415="","*",SP_NORTE!BH415)</f>
        <v>0</v>
      </c>
      <c r="P416" s="185" t="str">
        <f>IF($A$2=1,IF(SP_NORTE!BJ415="","*",SP_NORTE!BJ415),IF(SP_NORTE!BK415="","*",SP_NORTE!BK415))</f>
        <v xml:space="preserve">Não solicita intervalo/Tuma realizando homologação </v>
      </c>
    </row>
    <row r="417" spans="1:16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MAURO TP-868)</v>
      </c>
      <c r="F417" s="91" t="str">
        <f>IF(SP_NORTE!H416="","*",SP_NORTE!H416)</f>
        <v>ZDGK58</v>
      </c>
      <c r="G417" s="91" t="str">
        <f>IF(SP_NORTE!M416="","*",SP_NORTE!M416)</f>
        <v>ZDG-ZTN</v>
      </c>
      <c r="H417" s="130">
        <f>IF(SP_NORTE!K416="","*",SP_NORTE!K416)</f>
        <v>56.296999999999997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ZDGK58</v>
      </c>
      <c r="L417" s="91" t="str">
        <f>IF(SP_NORTE!AM416="","*",SP_NORTE!AM416)</f>
        <v>ZDG-ZTN</v>
      </c>
      <c r="M417" s="91">
        <f>IF(SP_NORTE!AP416="","*",SP_NORTE!AP416)</f>
        <v>56.296999999999997</v>
      </c>
      <c r="N417" s="91" t="str">
        <f>IF(SP_NORTE!AM416="","*",SP_NORTE!AM416)</f>
        <v>ZDG-ZTN</v>
      </c>
      <c r="O417" s="123">
        <f>IF(SP_NORTE!BH416="","*",SP_NORTE!BH416)</f>
        <v>0</v>
      </c>
      <c r="P417" s="185" t="str">
        <f>IF($A$2=1,IF(SP_NORTE!BJ416="","*",SP_NORTE!BJ416),IF(SP_NORTE!BK416="","*",SP_NORTE!BK416))</f>
        <v>Turma pronta 08:30/Sem oportunidade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e">
        <f>IF($A$2=1,IF(SP_NORTE!BJ417="","*",SP_NORTE!BJ417),IF(SP_NORTE!#REF!="","*",SP_NORTE!#REF!))</f>
        <v>#REF!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ZCZ-ZTI</v>
      </c>
      <c r="E420" s="91" t="str">
        <f>IF(SP_NORTE!D419="","*",SP_NORTE!D419)</f>
        <v>ANTÔNIO (TP-713)</v>
      </c>
      <c r="F420" s="91" t="str">
        <f>IF(SP_NORTE!H419="","*",SP_NORTE!H419)</f>
        <v>ZTO1</v>
      </c>
      <c r="G420" s="91" t="str">
        <f>IF(SP_NORTE!M419="","*",SP_NORTE!M419)</f>
        <v>ZTO-ZDZ</v>
      </c>
      <c r="H420" s="130">
        <f>IF(SP_NORTE!K419="","*",SP_NORTE!K419)</f>
        <v>15.6</v>
      </c>
      <c r="I420" s="127">
        <f>IF(SP_NORTE!O419="","*",SP_NORTE!O419)</f>
        <v>0.375</v>
      </c>
      <c r="J420" s="127">
        <f>IF(SP_NORTE!P419="","*",SP_NORTE!P419)</f>
        <v>6.25E-2</v>
      </c>
      <c r="K420" s="91" t="str">
        <f>IF(SP_NORTE!AK419="","*",SP_NORTE!AK419)</f>
        <v>ZTO1</v>
      </c>
      <c r="L420" s="91" t="str">
        <f>IF(SP_NORTE!AM419="","*",SP_NORTE!AM419)</f>
        <v>ZTO-ZDZ</v>
      </c>
      <c r="M420" s="91">
        <f>IF(SP_NORTE!AP419="","*",SP_NORTE!AP419)</f>
        <v>15.6</v>
      </c>
      <c r="N420" s="91" t="str">
        <f>IF(SP_NORTE!AM419="","*",SP_NORTE!AM419)</f>
        <v>ZTO-ZDZ</v>
      </c>
      <c r="O420" s="123">
        <f>IF(SP_NORTE!BH419="","*",SP_NORTE!BH419)</f>
        <v>0</v>
      </c>
      <c r="P420" s="185" t="str">
        <f>IF($A$2=1,IF(SP_NORTE!BJ419="","*",SP_NORTE!BJ419),IF(SP_NORTE!BK419="","*",SP_NORTE!BK419))</f>
        <v>Turma pronta 07:29/Temperatura baixa para execução de solda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>
      <c r="A423" s="90">
        <f>IF(SP_NORTE!B422="","*",SP_NORTE!B422)</f>
        <v>45959</v>
      </c>
      <c r="B423" s="91" t="str">
        <f>IF(SP_NORTE!X422="","*",SP_NORTE!X422)</f>
        <v>Oportunidade</v>
      </c>
      <c r="C423" s="91" t="str">
        <f>IF(SP_NORTE!S422="","*",SP_NORTE!S422)</f>
        <v>SP NORTE</v>
      </c>
      <c r="D423" s="91" t="str">
        <f>IF(SP_NORTE!T422="","*",SP_NORTE!T422)</f>
        <v>ZBV-ZTI</v>
      </c>
      <c r="E423" s="91" t="str">
        <f>IF(SP_NORTE!D422="","*",SP_NORTE!D422)</f>
        <v>N58</v>
      </c>
      <c r="F423" s="91" t="str">
        <f>IF(SP_NORTE!H422="","*",SP_NORTE!H422)</f>
        <v>ZSK</v>
      </c>
      <c r="G423" s="91" t="str">
        <f>IF(SP_NORTE!M422="","*",SP_NORTE!M422)</f>
        <v>ZSK-ZTO</v>
      </c>
      <c r="H423" s="130">
        <f>IF(SP_NORTE!K422="","*",SP_NORTE!K422)</f>
        <v>205</v>
      </c>
      <c r="I423" s="127">
        <f>IF(SP_NORTE!O422="","*",SP_NORTE!O422)</f>
        <v>0.5</v>
      </c>
      <c r="J423" s="127">
        <f>IF(SP_NORTE!P422="","*",SP_NORTE!P422)</f>
        <v>4.1666666666666664E-2</v>
      </c>
      <c r="K423" s="91" t="str">
        <f>IF(SP_NORTE!AK422="","*",SP_NORTE!AK422)</f>
        <v>ZSK</v>
      </c>
      <c r="L423" s="91" t="str">
        <f>IF(SP_NORTE!AM422="","*",SP_NORTE!AM422)</f>
        <v>ZSK-ZTO</v>
      </c>
      <c r="M423" s="91">
        <f>IF(SP_NORTE!AP422="","*",SP_NORTE!AP422)</f>
        <v>205</v>
      </c>
      <c r="N423" s="91" t="str">
        <f>IF(SP_NORTE!AM422="","*",SP_NORTE!AM422)</f>
        <v>ZSK-ZTO</v>
      </c>
      <c r="O423" s="123">
        <f>IF(SP_NORTE!BH422="","*",SP_NORTE!BH422)</f>
        <v>0</v>
      </c>
      <c r="P423" s="185" t="str">
        <f>IF($A$2=1,IF(SP_NORTE!BJ422="","*",SP_NORTE!BJ422),IF(SP_NORTE!BK422="","*",SP_NORTE!BK422))</f>
        <v>Sem disponibilidade de equipe da escala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>
      <c r="A427" s="90">
        <f>IF(SP_NORTE!B426="","*",SP_NORTE!B426)</f>
        <v>45959</v>
      </c>
      <c r="B427" s="91" t="str">
        <f>IF(SP_NORTE!X426="","*",SP_NORTE!X426)</f>
        <v>Oportunidade</v>
      </c>
      <c r="C427" s="91" t="str">
        <f>IF(SP_NORTE!S426="","*",SP_NORTE!S426)</f>
        <v>SP NORTE</v>
      </c>
      <c r="D427" s="91" t="str">
        <f>IF(SP_NORTE!T426="","*",SP_NORTE!T426)</f>
        <v>ZBV-ZTI</v>
      </c>
      <c r="E427" s="91" t="str">
        <f>IF(SP_NORTE!D426="","*",SP_NORTE!D426)</f>
        <v>V88</v>
      </c>
      <c r="F427" s="91" t="str">
        <f>IF(SP_NORTE!H426="","*",SP_NORTE!H426)</f>
        <v>ZLI</v>
      </c>
      <c r="G427" s="91" t="str">
        <f>IF(SP_NORTE!M426="","*",SP_NORTE!M426)</f>
        <v>ZLI-ZBV</v>
      </c>
      <c r="H427" s="130">
        <f>IF(SP_NORTE!K426="","*",SP_NORTE!K426)</f>
        <v>104</v>
      </c>
      <c r="I427" s="127">
        <f>IF(SP_NORTE!O426="","*",SP_NORTE!O426)</f>
        <v>0.375</v>
      </c>
      <c r="J427" s="127">
        <f>IF(SP_NORTE!P426="","*",SP_NORTE!P426)</f>
        <v>4.1666666666666664E-2</v>
      </c>
      <c r="K427" s="91" t="str">
        <f>IF(SP_NORTE!AK426="","*",SP_NORTE!AK426)</f>
        <v>ZLI</v>
      </c>
      <c r="L427" s="91" t="str">
        <f>IF(SP_NORTE!AM426="","*",SP_NORTE!AM426)</f>
        <v>ZLI-ZBV</v>
      </c>
      <c r="M427" s="91">
        <f>IF(SP_NORTE!AP426="","*",SP_NORTE!AP426)</f>
        <v>104</v>
      </c>
      <c r="N427" s="91" t="str">
        <f>IF(SP_NORTE!AM426="","*",SP_NORTE!AM426)</f>
        <v>ZLI-ZBV</v>
      </c>
      <c r="O427" s="123">
        <f>IF(SP_NORTE!BH426="","*",SP_NORTE!BH426)</f>
        <v>1</v>
      </c>
      <c r="P427" s="185" t="str">
        <f>IF($A$2=1,IF(SP_NORTE!BJ426="","*",SP_NORTE!BJ426),IF(SP_NORTE!BK426="","*",SP_NORTE!BK426))</f>
        <v>Macro 1 08:54/Prev. faixa 11h</v>
      </c>
    </row>
    <row r="428" spans="1:16">
      <c r="A428" s="90">
        <f>IF(SP_NORTE!B427="","*",SP_NORTE!B427)</f>
        <v>45959</v>
      </c>
      <c r="B428" s="91" t="str">
        <f>IF(SP_NORTE!X427="","*",SP_NORTE!X427)</f>
        <v>Oportunidade</v>
      </c>
      <c r="C428" s="91" t="str">
        <f>IF(SP_NORTE!S427="","*",SP_NORTE!S427)</f>
        <v>SP NORTE</v>
      </c>
      <c r="D428" s="91" t="str">
        <f>IF(SP_NORTE!T427="","*",SP_NORTE!T427)</f>
        <v>ZBV-ZTI</v>
      </c>
      <c r="E428" s="91" t="str">
        <f>IF(SP_NORTE!D427="","*",SP_NORTE!D427)</f>
        <v>JUSCELIO (TF-658)</v>
      </c>
      <c r="F428" s="91" t="str">
        <f>IF(SP_NORTE!H427="","*",SP_NORTE!H427)</f>
        <v>-</v>
      </c>
      <c r="G428" s="91" t="str">
        <f>IF(SP_NORTE!M427="","*",SP_NORTE!M427)</f>
        <v>ZAC-N</v>
      </c>
      <c r="H428" s="130">
        <f>IF(SP_NORTE!K427="","*",SP_NORTE!K427)</f>
        <v>82.3</v>
      </c>
      <c r="I428" s="127">
        <f>IF(SP_NORTE!O427="","*",SP_NORTE!O427)</f>
        <v>0.41666666666666669</v>
      </c>
      <c r="J428" s="127">
        <f>IF(SP_NORTE!P427="","*",SP_NORTE!P427)</f>
        <v>6.25E-2</v>
      </c>
      <c r="K428" s="91" t="str">
        <f>IF(SP_NORTE!AK427="","*",SP_NORTE!AK427)</f>
        <v>-</v>
      </c>
      <c r="L428" s="91" t="str">
        <f>IF(SP_NORTE!AM427="","*",SP_NORTE!AM427)</f>
        <v>ZAC-N</v>
      </c>
      <c r="M428" s="91">
        <f>IF(SP_NORTE!AP427="","*",SP_NORTE!AP427)</f>
        <v>82.3</v>
      </c>
      <c r="N428" s="91" t="str">
        <f>IF(SP_NORTE!AM427="","*",SP_NORTE!AM427)</f>
        <v>ZAC-N</v>
      </c>
      <c r="O428" s="123">
        <f>IF(SP_NORTE!BH427="","*",SP_NORTE!BH427)</f>
        <v>0</v>
      </c>
      <c r="P428" s="185" t="str">
        <f>IF($A$2=1,IF(SP_NORTE!BJ427="","*",SP_NORTE!BJ427),IF(SP_NORTE!BK427="","*",SP_NORTE!BK427))</f>
        <v>Não solicita intervalo/Sem turma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-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 t="str">
        <f>IF(SP_NORTE!AK578="","*",SP_NORTE!AK578)</f>
        <v>-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-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 t="str">
        <f>IF(SP_NORTE!AK579="","*",SP_NORTE!AK579)</f>
        <v>-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-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 t="str">
        <f>IF(SP_NORTE!AK580="","*",SP_NORTE!AK580)</f>
        <v>-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-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-</v>
      </c>
      <c r="D784" s="91" t="str">
        <f>IF(SP_NORTE!T783="","*",SP_NORTE!T783)</f>
        <v>-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-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>
        <f>IF(SP_NORTE!AK783="","*",SP_NORTE!AK783)</f>
        <v>0</v>
      </c>
      <c r="L784" s="91" t="str">
        <f>IF(SP_NORTE!AM783="","*",SP_NORTE!AM783)</f>
        <v>-</v>
      </c>
      <c r="M784" s="91">
        <f>IF(SP_NORTE!AP783="","*",SP_NORTE!AP783)</f>
        <v>0</v>
      </c>
      <c r="N784" s="91" t="str">
        <f>IF(SP_NORTE!AM783="","*",SP_NORTE!AM783)</f>
        <v>-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-</v>
      </c>
      <c r="D785" s="91" t="str">
        <f>IF(SP_NORTE!T784="","*",SP_NORTE!T784)</f>
        <v>-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-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>
        <f>IF(SP_NORTE!AK784="","*",SP_NORTE!AK784)</f>
        <v>0</v>
      </c>
      <c r="L785" s="91" t="str">
        <f>IF(SP_NORTE!AM784="","*",SP_NORTE!AM784)</f>
        <v>-</v>
      </c>
      <c r="M785" s="91">
        <f>IF(SP_NORTE!AP784="","*",SP_NORTE!AP784)</f>
        <v>0</v>
      </c>
      <c r="N785" s="91" t="str">
        <f>IF(SP_NORTE!AM784="","*",SP_NORTE!AM784)</f>
        <v>-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-</v>
      </c>
      <c r="D786" s="91" t="str">
        <f>IF(SP_NORTE!T785="","*",SP_NORTE!T785)</f>
        <v>-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>
        <f>IF(SP_NORTE!AK785="","*",SP_NORTE!AK785)</f>
        <v>0</v>
      </c>
      <c r="L786" s="91" t="str">
        <f>IF(SP_NORTE!AM785="","*",SP_NORTE!AM785)</f>
        <v>-</v>
      </c>
      <c r="M786" s="91">
        <f>IF(SP_NORTE!AP785="","*",SP_NORTE!AP785)</f>
        <v>0</v>
      </c>
      <c r="N786" s="91" t="str">
        <f>IF(SP_NORTE!AM785="","*",SP_NORTE!AM785)</f>
        <v>-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1990</v>
      </c>
      <c r="C2" s="135" t="s">
        <v>1048</v>
      </c>
      <c r="D2" s="84" t="s">
        <v>1050</v>
      </c>
      <c r="E2" s="84" t="s">
        <v>1991</v>
      </c>
      <c r="F2" s="112" t="s">
        <v>1992</v>
      </c>
      <c r="G2" s="84" t="s">
        <v>1993</v>
      </c>
      <c r="H2" s="84" t="s">
        <v>1994</v>
      </c>
      <c r="I2" s="84" t="s">
        <v>1995</v>
      </c>
      <c r="J2" s="84" t="s">
        <v>1996</v>
      </c>
      <c r="K2" s="86" t="s">
        <v>1997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2025-10-29T13:45:40Z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