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66" documentId="120_S{118792C3-22EF-5104-A093-F22BFE3913F3}" xr6:coauthVersionLast="47" xr6:coauthVersionMax="47" xr10:uidLastSave="{502AFE47-6F47-4C15-9CDD-FBB6C0B559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8" i="1" l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M65" i="1" a="1"/>
  <c r="M65" i="1" s="1"/>
  <c r="N65" i="1" a="1"/>
  <c r="N65" i="1" s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 s="1"/>
  <c r="T66" i="1" a="1"/>
  <c r="T66" i="1" s="1"/>
  <c r="U66" i="1" a="1"/>
  <c r="U66" i="1" s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 s="1"/>
  <c r="BE66" i="1" a="1"/>
  <c r="BE66" i="1" s="1"/>
  <c r="BR66" i="1"/>
  <c r="BS66" i="1"/>
  <c r="BT66" i="1"/>
  <c r="A67" i="1"/>
  <c r="C67" i="1"/>
  <c r="G67" i="1"/>
  <c r="M67" i="1" a="1"/>
  <c r="M67" i="1" s="1"/>
  <c r="AM67" i="1" s="1"/>
  <c r="L63" i="15"/>
  <c r="R67" i="1"/>
  <c r="R63" i="15" s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O67" i="1"/>
  <c r="AP67" i="1"/>
  <c r="M67" i="10" s="1"/>
  <c r="AQ67" i="1"/>
  <c r="AY67" i="1"/>
  <c r="BD67" i="1" a="1"/>
  <c r="BD67" i="1" s="1"/>
  <c r="BR67" i="1"/>
  <c r="BS67" i="1"/>
  <c r="BT67" i="1"/>
  <c r="A68" i="1"/>
  <c r="C68" i="1"/>
  <c r="G68" i="1"/>
  <c r="AM68" i="1"/>
  <c r="L64" i="15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68" i="10" s="1"/>
  <c r="AL68" i="1"/>
  <c r="AO68" i="1"/>
  <c r="AP68" i="1"/>
  <c r="M68" i="10" s="1"/>
  <c r="AQ68" i="1"/>
  <c r="AY68" i="1"/>
  <c r="BD68" i="1" a="1"/>
  <c r="BD68" i="1" s="1"/>
  <c r="BE68" i="1" a="1"/>
  <c r="BE68" i="1" s="1"/>
  <c r="BR68" i="1"/>
  <c r="BS68" i="1"/>
  <c r="BT68" i="1"/>
  <c r="A69" i="1"/>
  <c r="C69" i="1"/>
  <c r="G69" i="1"/>
  <c r="AM69" i="1"/>
  <c r="R69" i="1"/>
  <c r="S69" i="1" a="1"/>
  <c r="S69" i="1" s="1"/>
  <c r="T69" i="1" a="1"/>
  <c r="T69" i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R70" i="1"/>
  <c r="BS70" i="1"/>
  <c r="BT70" i="1"/>
  <c r="A71" i="1"/>
  <c r="C71" i="1"/>
  <c r="G71" i="1"/>
  <c r="L67" i="15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O73" i="1"/>
  <c r="AP73" i="1"/>
  <c r="M73" i="10" s="1"/>
  <c r="AQ73" i="1"/>
  <c r="AY73" i="1"/>
  <c r="BB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L70" i="15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5" i="10" s="1"/>
  <c r="AL75" i="1"/>
  <c r="AO75" i="1"/>
  <c r="AP75" i="1"/>
  <c r="M75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 s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81" i="15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 s="1"/>
  <c r="T87" i="1" a="1"/>
  <c r="T87" i="1" s="1"/>
  <c r="U87" i="1" a="1"/>
  <c r="U87" i="1" s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4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D88" i="1" a="1"/>
  <c r="BD88" i="1" s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BB90" i="1" s="1"/>
  <c r="AJ90" i="1"/>
  <c r="AK90" i="1"/>
  <c r="K90" i="10" s="1"/>
  <c r="AL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88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C94" i="1" a="1"/>
  <c r="BC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80" i="1" l="1" a="1"/>
  <c r="BD80" i="1" s="1"/>
  <c r="BC76" i="1" a="1"/>
  <c r="BC76" i="1" s="1"/>
  <c r="BD73" i="1" a="1"/>
  <c r="BD73" i="1" s="1"/>
  <c r="BD70" i="1" a="1"/>
  <c r="BD70" i="1" s="1"/>
  <c r="BD85" i="1" a="1"/>
  <c r="BD85" i="1" s="1"/>
  <c r="BD66" i="1" a="1"/>
  <c r="BD66" i="1" s="1"/>
  <c r="L93" i="15"/>
  <c r="AN97" i="1"/>
  <c r="BD89" i="1" a="1"/>
  <c r="BD89" i="1" s="1"/>
  <c r="BC79" i="1" a="1"/>
  <c r="BC79" i="1" s="1"/>
  <c r="BD77" i="1" a="1"/>
  <c r="BD77" i="1" s="1"/>
  <c r="BD74" i="1" a="1"/>
  <c r="BD74" i="1" s="1"/>
  <c r="BC73" i="1" a="1"/>
  <c r="BC73" i="1" s="1"/>
  <c r="BD71" i="1" a="1"/>
  <c r="BD71" i="1" s="1"/>
  <c r="BC70" i="1" a="1"/>
  <c r="BC70" i="1" s="1"/>
  <c r="BC67" i="1" a="1"/>
  <c r="BC67" i="1" s="1"/>
  <c r="L85" i="15"/>
  <c r="AN89" i="1"/>
  <c r="L72" i="15"/>
  <c r="AN76" i="1"/>
  <c r="L69" i="15"/>
  <c r="AN73" i="1"/>
  <c r="BD87" i="1" a="1"/>
  <c r="BD87" i="1" s="1"/>
  <c r="BC85" i="1" a="1"/>
  <c r="BC85" i="1" s="1"/>
  <c r="AN85" i="1"/>
  <c r="BD82" i="1" a="1"/>
  <c r="BD82" i="1" s="1"/>
  <c r="BD79" i="1" a="1"/>
  <c r="BD79" i="1" s="1"/>
  <c r="BE73" i="1" a="1"/>
  <c r="BE73" i="1" s="1"/>
  <c r="BE70" i="1" a="1"/>
  <c r="BE70" i="1" s="1"/>
  <c r="BE67" i="1" a="1"/>
  <c r="BE67" i="1" s="1"/>
  <c r="AN67" i="1"/>
  <c r="BC87" i="1" a="1"/>
  <c r="BC87" i="1" s="1"/>
  <c r="BD86" i="1" a="1"/>
  <c r="BD86" i="1" s="1"/>
  <c r="BC82" i="1" a="1"/>
  <c r="BC82" i="1" s="1"/>
  <c r="BE79" i="1" a="1"/>
  <c r="BE79" i="1" s="1"/>
  <c r="AN79" i="1"/>
  <c r="BD76" i="1" a="1"/>
  <c r="BD76" i="1" s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<sst xmlns="http://schemas.openxmlformats.org/spreadsheetml/2006/main" count="3611" uniqueCount="1174">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</sst>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R52" activePane="topRight" state="frozen"/>
      <selection pane="topRight" activeCell="W69" sqref="W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CLEBISON (TP-728)46056</v>
      </c>
      <c r="B62" s="102">
        <v>46056</v>
      </c>
      <c r="C62" s="135">
        <f>IF(BS_CONTROLE[[#This Row],[DATA]]="","",WEEKNUM(BS_CONTROLE[[#This Row],[DATA]]))</f>
        <v>6</v>
      </c>
      <c r="D62" s="104" t="s">
        <v>839</v>
      </c>
      <c r="E62" s="159">
        <v>56</v>
      </c>
      <c r="F62" s="126" t="s">
        <v>750</v>
      </c>
      <c r="G62" s="142" t="str">
        <f>IF(D62="","*",VLOOKUP(F62,BS_ATIVIDADE[],3,FALSE))</f>
        <v>SOLDA</v>
      </c>
      <c r="H62" s="106" t="s">
        <v>568</v>
      </c>
      <c r="I62" s="106" t="s">
        <v>568</v>
      </c>
      <c r="J62" s="105">
        <v>55</v>
      </c>
      <c r="K62" s="105">
        <v>102.55500000000001</v>
      </c>
      <c r="L62" s="105">
        <v>102.928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2" s="106">
        <v>0.375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51" t="s">
        <v>1066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ZKW-ZLU</v>
      </c>
      <c r="AN62" s="105">
        <f>IF(BS_CONTROLE[[#This Row],[SB]]=0, "-", BS_CONTROLE[[#This Row],[SB]])</f>
        <v>1031022</v>
      </c>
      <c r="AO62" s="105">
        <f>IF(BS_CONTROLE[[#This Row],[SUB]]=0, "-", BS_CONTROLE[[#This Row],[SUB]])</f>
        <v>55</v>
      </c>
      <c r="AP62" s="105">
        <f>BS_CONTROLE[[#This Row],[KM - Inicio]]</f>
        <v>102.55500000000001</v>
      </c>
      <c r="AQ62" s="105">
        <f>BS_CONTROLE[[#This Row],[KM - Inicio]]</f>
        <v>102.55500000000001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ISMAEL(TP-726)46056</v>
      </c>
      <c r="B63" s="102">
        <v>46056</v>
      </c>
      <c r="C63" s="135">
        <f>IF(BS_CONTROLE[[#This Row],[DATA]]="","",WEEKNUM(BS_CONTROLE[[#This Row],[DATA]]))</f>
        <v>6</v>
      </c>
      <c r="D63" s="104" t="s">
        <v>867</v>
      </c>
      <c r="E63" s="159">
        <v>57</v>
      </c>
      <c r="F63" s="126" t="s">
        <v>750</v>
      </c>
      <c r="G63" s="142" t="str">
        <f>IF(D63="","*",VLOOKUP(F63,BS_ATIVIDADE[],3,FALSE))</f>
        <v>SOLDA</v>
      </c>
      <c r="H63" s="106" t="s">
        <v>568</v>
      </c>
      <c r="I63" s="106" t="s">
        <v>568</v>
      </c>
      <c r="J63" s="105">
        <v>55</v>
      </c>
      <c r="K63" s="105">
        <v>102.55500000000001</v>
      </c>
      <c r="L63" s="105">
        <v>102.928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3" s="106">
        <v>0.375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51" t="s">
        <v>1066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ZKW-ZLU</v>
      </c>
      <c r="AN63" s="105">
        <f>IF(BS_CONTROLE[[#This Row],[SB]]=0, "-", BS_CONTROLE[[#This Row],[SB]])</f>
        <v>1031022</v>
      </c>
      <c r="AO63" s="105">
        <f>IF(BS_CONTROLE[[#This Row],[SUB]]=0, "-", BS_CONTROLE[[#This Row],[SUB]])</f>
        <v>55</v>
      </c>
      <c r="AP63" s="105">
        <f>BS_CONTROLE[[#This Row],[KM - Inicio]]</f>
        <v>102.55500000000001</v>
      </c>
      <c r="AQ63" s="105">
        <f>BS_CONTROLE[[#This Row],[KM - Inicio]]</f>
        <v>102.55500000000001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CAIQUE (TMA-677)46056</v>
      </c>
      <c r="B64" s="102">
        <v>46056</v>
      </c>
      <c r="C64" s="135">
        <f>IF(BS_CONTROLE[[#This Row],[DATA]]="","",WEEKNUM(BS_CONTROLE[[#This Row],[DATA]]))</f>
        <v>6</v>
      </c>
      <c r="D64" s="104" t="s">
        <v>834</v>
      </c>
      <c r="E64" s="159">
        <v>57</v>
      </c>
      <c r="F64" s="126" t="s">
        <v>701</v>
      </c>
      <c r="G64" s="142" t="str">
        <f>IF(D64="","*",VLOOKUP(F64,BS_ATIVIDADE[],3,FALSE))</f>
        <v>MODERNIZAÇÃO</v>
      </c>
      <c r="H64" s="106" t="s">
        <v>568</v>
      </c>
      <c r="I64" s="106" t="s">
        <v>568</v>
      </c>
      <c r="J64" s="105">
        <v>48</v>
      </c>
      <c r="K64" s="105">
        <v>123.363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123.363</v>
      </c>
      <c r="AQ64" s="105">
        <f>BS_CONTROLE[[#This Row],[KM - Inicio]]</f>
        <v>123.363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WALTER (TP-810)46056</v>
      </c>
      <c r="B65" s="102">
        <v>46056</v>
      </c>
      <c r="C65" s="135">
        <f>IF(BS_CONTROLE[[#This Row],[DATA]]="","",WEEKNUM(BS_CONTROLE[[#This Row],[DATA]]))</f>
        <v>6</v>
      </c>
      <c r="D65" s="104" t="s">
        <v>920</v>
      </c>
      <c r="E65" s="159">
        <v>58</v>
      </c>
      <c r="F65" s="126" t="s">
        <v>701</v>
      </c>
      <c r="G65" s="142" t="str">
        <f>IF(D65="","*",VLOOKUP(F65,BS_ATIVIDADE[],3,FALSE))</f>
        <v>MODERNIZAÇÃO</v>
      </c>
      <c r="H65" s="106"/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MODERNIZAÇÃO - SOLDA</v>
      </c>
      <c r="AJ65" s="9" t="str">
        <f>IF(BS_CONTROLE[[#This Row],[Atividade]]=0, "-", BS_CONTROLE[[#This Row],[Atividade]])</f>
        <v>MODERNIZAÇÃO - SOLDA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</v>
      </c>
      <c r="B67" s="102"/>
      <c r="C67" s="135" t="str">
        <f>IF(BS_CONTROLE[[#This Row],[DATA]]="","",WEEKNUM(BS_CONTROLE[[#This Row],[DATA]]))</f>
        <v/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34.5">
      <c r="A68" s="47" t="str">
        <f t="shared" si="2"/>
        <v>W61</v>
      </c>
      <c r="B68" s="102"/>
      <c r="C68" s="135" t="str">
        <f>IF(BS_CONTROLE[[#This Row],[DATA]]="","",WEEKNUM(BS_CONTROLE[[#This Row],[DATA]]))</f>
        <v/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>MODERNIZAÇÃO TURMA 2</v>
      </c>
      <c r="B69" s="102"/>
      <c r="C69" s="135" t="str">
        <f>IF(BS_CONTROLE[[#This Row],[DATA]]="","",WEEKNUM(BS_CONTROLE[[#This Row],[DATA]]))</f>
        <v/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(TP-725)46056</v>
      </c>
      <c r="B70" s="102">
        <v>46056</v>
      </c>
      <c r="C70" s="135">
        <f>IF(BS_CONTROLE[[#This Row],[DATA]]="","",WEEKNUM(BS_CONTROLE[[#This Row],[DATA]]))</f>
        <v>6</v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1077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V8546056</v>
      </c>
      <c r="B71" s="102">
        <v>46056</v>
      </c>
      <c r="C71" s="135">
        <f>IF(BS_CONTROLE[[#This Row],[DATA]]="","",WEEKNUM(BS_CONTROLE[[#This Row],[DATA]]))</f>
        <v>6</v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1102</v>
      </c>
      <c r="I71" s="106" t="s">
        <v>1102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1103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1104</v>
      </c>
      <c r="C4" s="160" t="s">
        <v>1105</v>
      </c>
      <c r="D4" s="160" t="s">
        <v>1106</v>
      </c>
      <c r="E4" s="160" t="s">
        <v>1107</v>
      </c>
      <c r="F4" s="160" t="s">
        <v>4</v>
      </c>
      <c r="G4" s="160" t="s">
        <v>1108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1109</v>
      </c>
      <c r="C6" s="161">
        <v>407867</v>
      </c>
      <c r="D6" s="161" t="s">
        <v>1110</v>
      </c>
      <c r="E6" s="161" t="s">
        <v>799</v>
      </c>
      <c r="F6" s="161" t="s">
        <v>1111</v>
      </c>
      <c r="G6" s="162"/>
    </row>
    <row r="7" spans="2:7">
      <c r="B7" s="161" t="s">
        <v>1112</v>
      </c>
      <c r="C7" s="161">
        <v>293644</v>
      </c>
      <c r="D7" s="161" t="s">
        <v>1113</v>
      </c>
      <c r="E7" s="161" t="s">
        <v>799</v>
      </c>
      <c r="F7" s="161" t="s">
        <v>1111</v>
      </c>
      <c r="G7" s="162"/>
    </row>
    <row r="8" spans="2:7">
      <c r="B8" s="161" t="s">
        <v>1114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1115</v>
      </c>
      <c r="C9" s="161">
        <v>256790</v>
      </c>
      <c r="D9" s="161" t="s">
        <v>1116</v>
      </c>
      <c r="E9" s="161" t="s">
        <v>800</v>
      </c>
      <c r="F9" s="161" t="s">
        <v>1117</v>
      </c>
      <c r="G9" s="162">
        <v>46357</v>
      </c>
    </row>
    <row r="10" spans="2:7">
      <c r="B10" s="161" t="s">
        <v>1118</v>
      </c>
      <c r="C10" s="161">
        <v>265193</v>
      </c>
      <c r="D10" s="161" t="s">
        <v>1119</v>
      </c>
      <c r="E10" s="161" t="s">
        <v>801</v>
      </c>
      <c r="F10" s="161" t="s">
        <v>1120</v>
      </c>
      <c r="G10" s="161" t="s">
        <v>1121</v>
      </c>
    </row>
    <row r="11" spans="2:7">
      <c r="B11" s="161" t="s">
        <v>1122</v>
      </c>
      <c r="C11" s="161">
        <v>293716</v>
      </c>
      <c r="D11" s="161" t="s">
        <v>1123</v>
      </c>
      <c r="E11" s="161" t="s">
        <v>801</v>
      </c>
      <c r="F11" s="161" t="s">
        <v>1120</v>
      </c>
      <c r="G11" s="162">
        <v>46204</v>
      </c>
    </row>
    <row r="12" spans="2:7">
      <c r="B12" s="161" t="s">
        <v>1124</v>
      </c>
      <c r="C12" s="161">
        <v>257258</v>
      </c>
      <c r="D12" s="161" t="s">
        <v>1125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1126</v>
      </c>
      <c r="C13" s="161">
        <v>371147</v>
      </c>
      <c r="D13" s="161" t="s">
        <v>1127</v>
      </c>
      <c r="E13" s="161" t="s">
        <v>802</v>
      </c>
      <c r="F13" s="161" t="s">
        <v>128</v>
      </c>
      <c r="G13" s="161" t="s">
        <v>1121</v>
      </c>
    </row>
    <row r="14" spans="2:7">
      <c r="B14" s="161" t="s">
        <v>1128</v>
      </c>
      <c r="C14" s="161">
        <v>259230</v>
      </c>
      <c r="D14" s="161" t="s">
        <v>1129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1130</v>
      </c>
      <c r="C15" s="161">
        <v>370705</v>
      </c>
      <c r="D15" s="161"/>
      <c r="E15" s="161" t="s">
        <v>802</v>
      </c>
      <c r="F15" s="161" t="s">
        <v>128</v>
      </c>
      <c r="G15" s="161" t="s">
        <v>1121</v>
      </c>
    </row>
    <row r="16" spans="2:7">
      <c r="B16" s="161" t="s">
        <v>1131</v>
      </c>
      <c r="C16" s="161">
        <v>258542</v>
      </c>
      <c r="D16" s="161" t="s">
        <v>1132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1133</v>
      </c>
      <c r="C17" s="161">
        <v>257050</v>
      </c>
      <c r="D17" s="161" t="s">
        <v>1134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1135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1136</v>
      </c>
      <c r="D4" s="163" t="s">
        <v>1137</v>
      </c>
      <c r="E4" s="163" t="s">
        <v>1138</v>
      </c>
      <c r="F4" s="160" t="s">
        <v>1139</v>
      </c>
      <c r="G4" s="163" t="s">
        <v>1140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1142</v>
      </c>
      <c r="G7" s="167" t="s">
        <v>1143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1141</v>
      </c>
      <c r="G9" s="167" t="s">
        <v>1144</v>
      </c>
    </row>
    <row r="10" spans="2:7" ht="19.5" customHeight="1">
      <c r="B10" s="167" t="s">
        <v>1145</v>
      </c>
      <c r="C10" s="167">
        <v>9038</v>
      </c>
      <c r="D10" s="168">
        <v>46049</v>
      </c>
      <c r="E10" s="167">
        <v>15098</v>
      </c>
      <c r="F10" s="169" t="s">
        <v>1146</v>
      </c>
      <c r="G10" s="167" t="s">
        <v>1147</v>
      </c>
    </row>
    <row r="11" spans="2:7" ht="19.5" customHeight="1">
      <c r="B11" s="167" t="s">
        <v>719</v>
      </c>
      <c r="C11" s="167" t="s">
        <v>1148</v>
      </c>
      <c r="D11" s="168">
        <v>46048</v>
      </c>
      <c r="E11" s="167">
        <v>11300</v>
      </c>
      <c r="F11" s="169" t="s">
        <v>1149</v>
      </c>
      <c r="G11" s="167" t="s">
        <v>1150</v>
      </c>
    </row>
    <row r="12" spans="2:7" ht="19.5" customHeight="1">
      <c r="B12" s="167" t="s">
        <v>719</v>
      </c>
      <c r="C12" s="167" t="s">
        <v>1151</v>
      </c>
      <c r="D12" s="168">
        <v>46048</v>
      </c>
      <c r="E12" s="167">
        <v>13300</v>
      </c>
      <c r="F12" s="169" t="s">
        <v>1149</v>
      </c>
      <c r="G12" s="167" t="s">
        <v>1152</v>
      </c>
    </row>
    <row r="13" spans="2:7" ht="19.5" customHeight="1">
      <c r="B13" s="167" t="s">
        <v>719</v>
      </c>
      <c r="C13" s="167" t="s">
        <v>1153</v>
      </c>
      <c r="D13" s="168">
        <v>46048</v>
      </c>
      <c r="E13" s="167">
        <v>10500</v>
      </c>
      <c r="F13" s="169" t="s">
        <v>1149</v>
      </c>
      <c r="G13" s="167"/>
    </row>
    <row r="14" spans="2:7" ht="19.5" customHeight="1">
      <c r="B14" s="167" t="s">
        <v>719</v>
      </c>
      <c r="C14" s="167" t="s">
        <v>1154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1155</v>
      </c>
      <c r="D5" s="218"/>
      <c r="E5" s="218"/>
      <c r="F5" s="218"/>
      <c r="G5" s="218"/>
      <c r="H5" s="218"/>
      <c r="I5" s="218"/>
      <c r="J5" s="219"/>
      <c r="K5" s="220" t="s">
        <v>1156</v>
      </c>
      <c r="L5" s="221"/>
      <c r="M5" s="221"/>
      <c r="N5" s="221"/>
      <c r="O5" s="222" t="s">
        <v>1157</v>
      </c>
      <c r="P5" s="223"/>
    </row>
    <row r="6" spans="1:16" s="74" customFormat="1" ht="15" customHeight="1">
      <c r="A6" s="66" t="s">
        <v>1158</v>
      </c>
      <c r="B6" s="75" t="s">
        <v>1159</v>
      </c>
      <c r="C6" s="76" t="s">
        <v>967</v>
      </c>
      <c r="D6" s="77" t="s">
        <v>968</v>
      </c>
      <c r="E6" s="76" t="s">
        <v>1160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1161</v>
      </c>
      <c r="M6" s="80" t="s">
        <v>586</v>
      </c>
      <c r="N6" s="81" t="s">
        <v>962</v>
      </c>
      <c r="O6" s="158" t="s">
        <v>1005</v>
      </c>
      <c r="P6" s="133" t="s">
        <v>1162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CLEBISON (TP-728)</v>
      </c>
      <c r="F62" s="83" t="str">
        <f>IF(SP_SUL!H62="","*",SP_SUL!H62)</f>
        <v>-</v>
      </c>
      <c r="G62" s="83" t="str">
        <f>IF(SP_SUL!M62="","*",SP_SUL!M62)</f>
        <v>ZKW-ZLU</v>
      </c>
      <c r="H62" s="116">
        <f>IF(SP_SUL!K62="","*",SP_SUL!K62)</f>
        <v>102.55500000000001</v>
      </c>
      <c r="I62" s="113">
        <f>IF(SP_SUL!O62="","*",SP_SUL!O62)</f>
        <v>0.375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ZKW-ZLU</v>
      </c>
      <c r="M62" s="83">
        <f>IF(SP_SUL!AP62="","*",SP_SUL!AP62)</f>
        <v>102.55500000000001</v>
      </c>
      <c r="N62" s="83" t="str">
        <f>IF(SP_SUL!AM62="","*",SP_SUL!AM62)</f>
        <v>ZKW-ZLU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ISMAEL(TP-726)</v>
      </c>
      <c r="F63" s="83" t="str">
        <f>IF(SP_SUL!H63="","*",SP_SUL!H63)</f>
        <v>-</v>
      </c>
      <c r="G63" s="83" t="str">
        <f>IF(SP_SUL!M63="","*",SP_SUL!M63)</f>
        <v>ZKW-ZLU</v>
      </c>
      <c r="H63" s="116">
        <f>IF(SP_SUL!K63="","*",SP_SUL!K63)</f>
        <v>102.55500000000001</v>
      </c>
      <c r="I63" s="113">
        <f>IF(SP_SUL!O63="","*",SP_SUL!O63)</f>
        <v>0.375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ZKW-ZLU</v>
      </c>
      <c r="M63" s="83">
        <f>IF(SP_SUL!AP63="","*",SP_SUL!AP63)</f>
        <v>102.55500000000001</v>
      </c>
      <c r="N63" s="83" t="str">
        <f>IF(SP_SUL!AM63="","*",SP_SUL!AM63)</f>
        <v>ZKW-ZLU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CAIQUE (TMA-677)</v>
      </c>
      <c r="F64" s="83" t="str">
        <f>IF(SP_SUL!H64="","*",SP_SUL!H64)</f>
        <v>-</v>
      </c>
      <c r="G64" s="83" t="str">
        <f>IF(SP_SUL!M64="","*",SP_SUL!M64)</f>
        <v>ZWI-ZYQ</v>
      </c>
      <c r="H64" s="116">
        <f>IF(SP_SUL!K64="","*",SP_SUL!K64)</f>
        <v>123.363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ZWI-ZYQ</v>
      </c>
      <c r="M64" s="83">
        <f>IF(SP_SUL!AP64="","*",SP_SUL!AP64)</f>
        <v>123.363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WALTER (TP-810)</v>
      </c>
      <c r="F65" s="83" t="str">
        <f>IF(SP_SUL!H65="","*",SP_SUL!H65)</f>
        <v>*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>
        <f>IF(SP_SUL!AK65="","*",SP_SUL!AK65)</f>
        <v>0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1163</v>
      </c>
      <c r="V1" s="216"/>
      <c r="W1" s="216"/>
    </row>
    <row r="2" spans="1:23" ht="15" customHeight="1">
      <c r="A2" s="87" t="s">
        <v>1164</v>
      </c>
      <c r="B2" s="87" t="s">
        <v>1159</v>
      </c>
      <c r="C2" s="87" t="s">
        <v>386</v>
      </c>
      <c r="D2" s="88" t="s">
        <v>967</v>
      </c>
      <c r="E2" s="88" t="s">
        <v>4</v>
      </c>
      <c r="F2" s="88" t="s">
        <v>1158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1165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CLEBISON (TP-728)</v>
      </c>
      <c r="H58" s="145" t="str">
        <f>IF(SP_SUL!F62="","*",SP_SUL!F62)</f>
        <v>PDM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ZKW-ZLU</v>
      </c>
      <c r="L58" s="139">
        <f>IF(SP_SUL!N62="","*",SP_SUL!N62)</f>
        <v>1031022</v>
      </c>
      <c r="M58" s="140">
        <f>IF(SP_SUL!J62="","*",SP_SUL!J62)</f>
        <v>55</v>
      </c>
      <c r="N58" s="144">
        <f>IF(SP_SUL!K62="","*",SP_SUL!K62)</f>
        <v>102.55500000000001</v>
      </c>
      <c r="O58" s="144">
        <f>IF(SP_SUL!L62="","*",SP_SUL!L62)</f>
        <v>102.928</v>
      </c>
      <c r="P58" s="143">
        <f>IF(SP_SUL!O62="","*",SP_SUL!O62)</f>
        <v>0.375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Felipe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ISMAEL(TP-726)</v>
      </c>
      <c r="H59" s="145" t="str">
        <f>IF(SP_SUL!F63="","*",SP_SUL!F63)</f>
        <v>PDM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ZKW-ZLU</v>
      </c>
      <c r="L59" s="139">
        <f>IF(SP_SUL!N63="","*",SP_SUL!N63)</f>
        <v>1031022</v>
      </c>
      <c r="M59" s="140">
        <f>IF(SP_SUL!J63="","*",SP_SUL!J63)</f>
        <v>55</v>
      </c>
      <c r="N59" s="144">
        <f>IF(SP_SUL!K63="","*",SP_SUL!K63)</f>
        <v>102.55500000000001</v>
      </c>
      <c r="O59" s="144">
        <f>IF(SP_SUL!L63="","*",SP_SUL!L63)</f>
        <v>102.928</v>
      </c>
      <c r="P59" s="143">
        <f>IF(SP_SUL!O63="","*",SP_SUL!O63)</f>
        <v>0.375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Felipe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CAIQUE (TMA-677)</v>
      </c>
      <c r="H60" s="145" t="str">
        <f>IF(SP_SUL!F64="","*",SP_SUL!F64)</f>
        <v>MODERNIZAÇÃO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123.363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WALTER (TP-810)</v>
      </c>
      <c r="H61" s="145" t="str">
        <f>IF(SP_SUL!F65="","*",SP_SUL!F65)</f>
        <v>MODERNIZAÇÃO - SOLDA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 t="str">
        <f>IF(SP_SUL!B67="","*",SP_SUL!B67)</f>
        <v>*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 t="str">
        <f>IF(SP_SUL!B68="","*",SP_SUL!B68)</f>
        <v>*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 t="str">
        <f>IF(SP_SUL!B69="","*",SP_SUL!B69)</f>
        <v>*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1166</v>
      </c>
      <c r="C2" s="121" t="s">
        <v>952</v>
      </c>
      <c r="D2" s="76" t="s">
        <v>954</v>
      </c>
      <c r="E2" s="76" t="s">
        <v>1167</v>
      </c>
      <c r="F2" s="99" t="s">
        <v>1168</v>
      </c>
      <c r="G2" s="76" t="s">
        <v>1169</v>
      </c>
      <c r="H2" s="76" t="s">
        <v>1170</v>
      </c>
      <c r="I2" s="76" t="s">
        <v>1171</v>
      </c>
      <c r="J2" s="76" t="s">
        <v>1172</v>
      </c>
      <c r="K2" s="78" t="s">
        <v>1173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CLEBISON (TP-728)</v>
      </c>
      <c r="E58" s="94" t="str">
        <f>IF(SP_SUL!H62="","*",SP_SUL!H62)</f>
        <v>-</v>
      </c>
      <c r="F58" s="100" t="str">
        <f>IF(SP_SUL!M62="","*",SP_SUL!M62)</f>
        <v>ZKW-ZLU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ISMAEL(TP-726)</v>
      </c>
      <c r="E59" s="94" t="str">
        <f>IF(SP_SUL!H63="","*",SP_SUL!H63)</f>
        <v>-</v>
      </c>
      <c r="F59" s="100" t="str">
        <f>IF(SP_SUL!M63="","*",SP_SUL!M63)</f>
        <v>ZKW-ZLU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CAIQUE (TMA-677)</v>
      </c>
      <c r="E60" s="94" t="str">
        <f>IF(SP_SUL!H64="","*",SP_SUL!H64)</f>
        <v>-</v>
      </c>
      <c r="F60" s="100" t="str">
        <f>IF(SP_SUL!M64="","*",SP_SUL!M64)</f>
        <v>ZWI-ZYQ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WALTER (TP-810)</v>
      </c>
      <c r="E61" s="94" t="str">
        <f>IF(SP_SUL!H65="","*",SP_SUL!H65)</f>
        <v>*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2026-02-02T17:37:39Z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