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184" documentId="120_S{118792C3-22EF-5104-A093-F22BFE3913F3}" xr6:coauthVersionLast="47" xr6:coauthVersionMax="47" xr10:uidLastSave="{03628C5B-BF20-4E47-ACC4-DC02BDAF2CFF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86" i="1" l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<sst xmlns="http://schemas.openxmlformats.org/spreadsheetml/2006/main" count="6634" uniqueCount="1467">
  <si>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</si>
  <si>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</si>
  <si>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</si>
  <si>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</si>
  <si>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</si>
  <si>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</si>
  <si>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</si>
  <si>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</si>
  <si>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</si>
  <si>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</si>
  <si>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</si>
  <si>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</si>
  <si>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</si>
  <si>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</si>
  <si>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</si>
  <si>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</si>
  <si>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</si>
  <si>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</si>
  <si>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</si>
  <si>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</si>
  <si>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</si>
  <si>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</si>
  <si>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</si>
  <si>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</si>
  <si>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</si>
  <si>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</si>
  <si>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</si>
  <si>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</si>
  <si>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</si>
  <si>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</si>
  <si>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</si>
  <si>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</si>
  <si>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</si>
  <si>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</si>
  <si>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</si>
  <si>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</si>
  <si>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</si>
  <si>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</si>
  <si>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</si>
  <si>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</si>
  <si>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</si>
  <si>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</si>
  <si>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</si>
  <si>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</si>
  <si>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</si>
  <si>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</si>
  <si>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</si>
  <si>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</si>
  <si>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</si>
  <si>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</si>
  <si>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</si>
  <si>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</si>
  <si>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</si>
  <si>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</si>
  <si>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</si>
  <si>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</si>
  <si>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</si>
  <si>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</si>
  <si>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</si>
  <si>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</si>
  <si>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</si>
  <si>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</si>
  <si>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</si>
  <si>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</si>
  <si>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</si>
  <si>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</si>
  <si>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</si>
  <si>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</si>
  <si>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</si>
  <si>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</si>
  <si>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</si>
  <si>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</si>
  <si>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</si>
  <si>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</si>
  <si>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</si>
  <si>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</si>
  <si>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</si>
  <si>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</si>
  <si>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</si>
  <si>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</si>
  <si>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</si>
  <si>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</si>
  <si>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</si>
  <si>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</si>
  <si>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</si>
  <si>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</si>
  <si>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</si>
  <si>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</si>
  <si>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</si>
  <si>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</si>
  <si>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</si>
  <si>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</si>
  <si>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</si>
  <si>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</si>
  <si>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</si>
  <si>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</si>
  <si>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</si>
  <si>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</si>
  <si>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</si>
  <si>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</si>
  <si>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</si>
  <si>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</si>
  <si>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</si>
  <si>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</si>
  <si>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</si>
  <si>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</si>
  <si>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</si>
  <si>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</si>
  <si>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</si>
  <si>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</si>
  <si>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</si>
  <si>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</si>
  <si>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</si>
  <si>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</si>
  <si>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</si>
  <si>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</si>
  <si>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</si>
  <si>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</si>
  <si>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</si>
  <si>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</si>
  <si>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</si>
  <si>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</si>
  <si>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</si>
  <si>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</si>
  <si>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</si>
  <si>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</si>
  <si>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</si>
  <si>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</si>
  <si>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</si>
  <si>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</si>
  <si>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</si>
  <si>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</si>
  <si>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</si>
  <si>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</si>
  <si>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</si>
  <si>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</si>
  <si>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</si>
  <si>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</si>
  <si>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</si>
  <si>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</si>
  <si>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</si>
  <si>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</si>
  <si>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</si>
  <si>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</si>
  <si>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</si>
  <si>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</si>
  <si>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</si>
  <si>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</si>
  <si>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</si>
  <si>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</si>
  <si>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</si>
  <si>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</si>
  <si>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</si>
  <si>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</si>
  <si>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</si>
  <si>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</si>
  <si>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</si>
  <si>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</si>
  <si>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</si>
  <si>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</si>
  <si>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</si>
  <si>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</si>
  <si>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</si>
  <si>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</si>
  <si>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</si>
  <si>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</si>
  <si>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</si>
  <si>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</si>
  <si>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</si>
  <si>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</si>
  <si>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</si>
  <si>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</si>
  <si>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</si>
  <si>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</si>
  <si>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</si>
  <si>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</si>
  <si>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</si>
  <si>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</si>
  <si>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</si>
  <si>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</si>
  <si>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</si>
  <si>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</si>
  <si>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</si>
  <si>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</si>
  <si>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</si>
  <si>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</si>
  <si>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</si>
  <si>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</si>
  <si>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</si>
  <si>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</si>
  <si>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</si>
  <si>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</si>
  <si>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</si>
  <si>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</si>
  <si>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</si>
  <si>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</si>
  <si>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</si>
  <si>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</si>
  <si>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</si>
  <si>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</si>
  <si>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</si>
  <si>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</si>
  <si>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</si>
  <si>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</si>
  <si>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</si>
  <si>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</si>
  <si>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</si>
  <si>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</si>
  <si>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</si>
  <si>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</si>
  <si>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</si>
  <si>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</si>
  <si>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</si>
  <si>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</si>
  <si>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</si>
  <si>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</si>
  <si>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</si>
  <si>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</si>
  <si>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</si>
  <si>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</si>
  <si>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</si>
  <si>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</si>
  <si>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</si>
  <si>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</si>
  <si>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</si>
  <si>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</si>
  <si>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</si>
  <si>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</si>
  <si>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</si>
  <si>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</si>
  <si>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</si>
  <si>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</si>
  <si>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</si>
  <si>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</si>
  <si>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</si>
  <si>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</si>
  <si>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</si>
  <si>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</si>
  <si>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</si>
  <si>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</si>
  <si>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</si>
  <si>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</si>
  <si>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</si>
  <si>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</si>
  <si>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</si>
  <si>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</si>
  <si>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</si>
  <si>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</si>
  <si>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</si>
  <si>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</si>
  <si>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</si>
  <si>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</si>
  <si>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</si>
  <si>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</si>
  <si>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</si>
  <si>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</si>
  <si>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</si>
  <si>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</si>
  <si>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</si>
  <si>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</si>
  <si>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</si>
  <si>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</si>
  <si>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</si>
  <si>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</si>
  <si>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</si>
  <si>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</si>
  <si>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</si>
  <si>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</si>
  <si>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</si>
  <si>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</si>
  <si>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</si>
  <si>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</si>
  <si>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</si>
  <si>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</si>
  <si>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</si>
  <si>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</si>
  <si>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</si>
  <si>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</si>
  <si>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</si>
  <si>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</si>
  <si>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</si>
  <si>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</si>
  <si>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</si>
  <si>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</si>
  <si>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</si>
  <si>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</si>
  <si>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</si>
  <si>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</si>
  <si>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</si>
  <si>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</si>
  <si>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</si>
  <si>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</si>
  <si>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</si>
  <si>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</si>
  <si>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</si>
  <si>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</si>
  <si>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</si>
  <si>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</si>
  <si>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</si>
  <si>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</si>
  <si>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</si>
  <si>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</si>
  <si>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</si>
  <si>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</si>
  <si>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</si>
  <si>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</si>
  <si>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</si>
  <si>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</si>
  <si>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</si>
  <si>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</si>
  <si>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</si>
  <si>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</si>
  <si>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</si>
  <si>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</si>
  <si>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</si>
  <si>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</si>
  <si>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</si>
  <si>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</si>
  <si>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</si>
  <si>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</si>
  <si>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</si>
  <si>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</si>
  <si>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</si>
  <si>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</si>
  <si>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</si>
  <si>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</si>
  <si>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</si>
  <si>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</si>
  <si>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</si>
  <si>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</si>
  <si>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</si>
  <si>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</si>
  <si>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</si>
  <si>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</si>
  <si>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</si>
  <si>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</si>
  <si>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</si>
  <si>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</si>
  <si>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</si>
  <si>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</si>
  <si>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</si>
  <si>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</si>
  <si>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</si>
  <si>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</si>
  <si>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</si>
  <si>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</si>
  <si>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</si>
  <si>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</si>
  <si>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</si>
  <si>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</si>
  <si>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</si>
  <si>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</si>
  <si>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</si>
  <si>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</si>
  <si>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</si>
  <si>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</si>
  <si>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</si>
  <si>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</si>
  <si>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</si>
  <si>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</si>
  <si>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</si>
  <si>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</si>
  <si>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</si>
  <si>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</si>
  <si>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</si>
  <si>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</si>
  <si>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</si>
  <si>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</si>
  <si>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</si>
  <si>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</si>
  <si>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</si>
  <si>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</si>
  <si>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</si>
  <si>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</si>
  <si>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</si>
  <si>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</si>
  <si>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</si>
  <si>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</si>
  <si>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</si>
  <si>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</si>
  <si>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</si>
  <si>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</si>
  <si>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</si>
  <si>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</si>
  <si>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</si>
  <si>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</si>
  <si>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</si>
  <si>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</si>
  <si>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</si>
  <si>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</si>
  <si>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</si>
  <si>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</si>
  <si>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</si>
  <si>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</si>
  <si>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</si>
  <si>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</si>
  <si>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</si>
  <si>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</si>
  <si>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</si>
  <si>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</si>
  <si>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</si>
  <si>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</si>
  <si>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</si>
  <si>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</si>
  <si>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</si>
  <si>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</si>
  <si>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</si>
  <si>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</si>
  <si>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</si>
  <si>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</si>
  <si>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</si>
  <si>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</si>
  <si>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</si>
  <si>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</si>
  <si>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</si>
  <si>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</si>
  <si>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</si>
  <si>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</si>
  <si>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</si>
  <si>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</si>
  <si>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</si>
  <si>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</si>
  <si>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</si>
  <si>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</si>
  <si>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</si>
  <si>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</si>
  <si>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</si>
  <si>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</si>
  <si>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</si>
  <si>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</si>
  <si>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</si>
  <si>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</si>
  <si>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</si>
  <si>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</si>
  <si>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</si>
  <si>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</si>
  <si>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</si>
  <si>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</si>
  <si>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</si>
  <si>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</si>
  <si>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</si>
  <si>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</si>
  <si>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</si>
  <si>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</si>
  <si>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</si>
  <si>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</si>
  <si>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</si>
  <si>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</si>
  <si>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</si>
  <si>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</si>
  <si>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</si>
  <si>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</si>
  <si>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</si>
  <si>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</si>
  <si>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</si>
  <si>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</si>
  <si>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</si>
  <si>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</si>
  <si>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</si>
  <si>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</si>
  <si>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</si>
  <si>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</si>
  <si>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</si>
  <si>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</si>
  <si>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</si>
  <si>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</si>
  <si>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</si>
  <si>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</si>
  <si>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</si>
  <si>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</si>
  <si>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</si>
  <si>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</si>
  <si>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</si>
  <si>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</si>
  <si>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</si>
  <si>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</si>
  <si>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</si>
  <si>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</si>
  <si>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</si>
  <si>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</si>
  <si>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</si>
  <si>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</si>
  <si>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</si>
  <si>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</si>
  <si>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</si>
  <si>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</si>
  <si>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</si>
  <si>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</si>
  <si>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</si>
  <si>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</si>
  <si>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</si>
  <si>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</si>
  <si>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</si>
  <si>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</si>
  <si>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</si>
  <si>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</si>
  <si>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</si>
  <si>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</si>
  <si>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</si>
  <si>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</si>
  <si>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</si>
  <si>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</si>
  <si>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</si>
  <si>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</si>
  <si>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</si>
  <si>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</si>
  <si>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</si>
  <si>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</si>
  <si>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</si>
  <si>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</si>
  <si>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</si>
  <si>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</si>
  <si>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</si>
  <si>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</si>
  <si>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</si>
  <si>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</si>
  <si>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</si>
  <si>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</si>
  <si>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</si>
  <si>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</si>
  <si>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</si>
  <si>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</si>
  <si>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</si>
  <si>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</si>
  <si>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</si>
  <si>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</si>
  <si>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</si>
  <si>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</si>
  <si>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</si>
  <si>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</si>
  <si>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</si>
  <si>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</si>
  <si>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</si>
  <si>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</si>
  <si>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</si>
  <si>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</si>
  <si>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</si>
  <si>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</si>
  <si>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</si>
  <si>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</si>
  <si>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</si>
  <si>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</si>
  <si>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</si>
  <si>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</si>
  <si>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</si>
  <si>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</si>
  <si>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</si>
  <si>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</si>
  <si>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</si>
  <si>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</si>
  <si>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</si>
  <si>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</si>
  <si>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</si>
  <si>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</si>
  <si>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</si>
  <si>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</si>
  <si>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</si>
  <si>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</si>
  <si>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</si>
  <si>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</si>
  <si>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</si>
  <si>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</si>
  <si>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</si>
  <si>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</si>
  <si>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</si>
  <si>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</si>
  <si>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</si>
  <si>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</si>
  <si>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</si>
  <si>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</si>
  <si>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</si>
  <si>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</si>
  <si>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</si>
  <si>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</si>
  <si>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</si>
  <si>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</si>
  <si>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</si>
  <si>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</si>
  <si>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</si>
  <si>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</si>
  <si>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</si>
  <si>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</si>
  <si>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</si>
  <si>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</si>
  <si>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</si>
  <si>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</si>
  <si>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</si>
  <si>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</si>
  <si>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</si>
  <si>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</si>
  <si>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</si>
  <si>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</si>
  <si>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</si>
  <si>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</si>
  <si>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</si>
  <si>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</si>
  <si>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</si>
  <si>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</si>
  <si>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</si>
  <si>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</si>
  <si>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</si>
  <si>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</si>
  <si>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</si>
  <si>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</si>
  <si>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</si>
  <si>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</si>
  <si>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</si>
  <si>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</si>
  <si>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</si>
  <si>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</si>
  <si>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</si>
  <si>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</si>
  <si>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</si>
  <si>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</si>
  <si>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</si>
  <si>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</si>
  <si>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</si>
  <si>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</si>
  <si>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</si>
  <si>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</si>
  <si>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</si>
  <si>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</si>
  <si>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</si>
  <si>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</si>
  <si>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</si>
  <si>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</si>
  <si>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</si>
  <si>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</si>
  <si>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</si>
  <si>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</si>
  <si>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</si>
  <si>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</si>
  <si>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</si>
  <si>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</si>
  <si>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</si>
  <si>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</si>
  <si>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</si>
  <si>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</si>
  <si>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</si>
  <si>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</si>
  <si>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</si>
  <si>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</si>
  <si>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</si>
  <si>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</si>
  <si>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</si>
  <si>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</si>
  <si>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</si>
  <si>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</si>
  <si>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</si>
  <si>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</si>
  <si>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</si>
  <si>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</si>
  <si>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</si>
  <si>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</si>
  <si>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</si>
  <si>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</si>
  <si>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</si>
  <si>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</si>
  <si>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</si>
  <si>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</si>
  <si>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</si>
  <si>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</si>
  <si>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</si>
  <si>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</si>
  <si>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</si>
  <si>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</si>
  <si>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</si>
  <si>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</si>
  <si>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</si>
  <si>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</si>
  <si>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</si>
  <si>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</si>
  <si>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</si>
  <si>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</si>
  <si>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</si>
  <si>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</si>
  <si>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</si>
  <si>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</si>
  <si>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</si>
  <si>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</si>
  <si>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</si>
  <si>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</si>
  <si>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</si>
  <si>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</si>
  <si>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</si>
  <si>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</si>
  <si>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</si>
  <si>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</si>
  <si>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</si>
  <si>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</si>
  <si>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</si>
  <si>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</si>
  <si>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</si>
  <si>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</si>
  <si>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</si>
  <si>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</si>
  <si>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</si>
  <si>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</si>
  <si>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</si>
  <si>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</si>
  <si>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</si>
  <si>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</si>
  <si>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</si>
  <si>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</si>
  <si>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</si>
  <si>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</si>
  <si>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</si>
  <si>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</si>
  <si>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</si>
  <si>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</si>
  <si>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</si>
  <si>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</si>
  <si>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</si>
  <si>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</si>
  <si>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</si>
  <si>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</si>
  <si>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</si>
  <si>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</si>
  <si>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</si>
  <si>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</si>
  <si>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</si>
  <si>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</si>
  <si>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</si>
  <si>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</si>
  <si>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</si>
  <si>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</si>
  <si>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</si>
  <si>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</si>
  <si>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</si>
  <si>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</si>
  <si>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</si>
  <si>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</si>
  <si>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</si>
  <si>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</si>
  <si>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</si>
  <si>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</si>
  <si>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</si>
  <si>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</si>
  <si>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</si>
  <si>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</si>
  <si>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</si>
  <si>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</si>
  <si>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</si>
  <si>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</si>
  <si>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</si>
  <si>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</si>
  <si>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</si>
  <si>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</si>
  <si>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</si>
  <si>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</si>
  <si>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</si>
  <si>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</si>
  <si>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</si>
  <si>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</si>
  <si>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</si>
  <si>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</si>
  <si>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</si>
  <si>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</si>
  <si>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</si>
  <si>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</si>
  <si>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</si>
  <si>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</si>
  <si>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</si>
  <si>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</si>
  <si>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</si>
  <si>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</si>
  <si>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</si>
  <si>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</si>
  <si>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</si>
  <si>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</si>
  <si>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</si>
  <si>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</si>
  <si>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</si>
  <si>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</si>
  <si>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</si>
  <si>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</si>
  <si>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</si>
  <si>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</si>
  <si>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</si>
  <si>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</si>
  <si>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</si>
  <si>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</si>
  <si>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</si>
  <si>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</si>
  <si>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</si>
  <si>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</si>
  <si>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</si>
  <si>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</si>
  <si>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</si>
  <si>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</si>
  <si>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</si>
  <si>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</si>
  <si>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</si>
  <si>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</si>
  <si>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</si>
  <si>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</si>
  <si>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</si>
  <si>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</si>
  <si>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</si>
  <si>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</si>
  <si>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</si>
  <si>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</si>
  <si>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</si>
  <si>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</si>
  <si>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</si>
  <si>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</si>
  <si>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</si>
  <si>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</si>
  <si>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</si>
  <si>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</si>
  <si>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</si>
  <si>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</si>
  <si>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</si>
  <si>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</si>
  <si>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</si>
  <si>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</si>
  <si>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</si>
  <si>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</si>
  <si>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</si>
  <si>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</si>
  <si>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</si>
  <si>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</si>
  <si>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</si>
  <si>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</si>
  <si>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</si>
  <si>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</si>
  <si>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</si>
  <si>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</si>
  <si>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</si>
  <si>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</si>
  <si>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</si>
  <si>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</si>
  <si>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</si>
  <si>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</si>
  <si>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</si>
  <si>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</si>
  <si>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</si>
  <si>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</si>
  <si>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</si>
  <si>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</si>
  <si>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</si>
  <si>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</si>
  <si>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</si>
  <si>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</si>
  <si>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</si>
  <si>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</si>
  <si>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</si>
  <si>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</si>
  <si>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</si>
  <si>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</si>
  <si>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</si>
  <si>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</si>
  <si>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</si>
  <si>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</si>
  <si>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</si>
  <si>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</si>
  <si>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</si>
  <si>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</si>
  <si>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</si>
  <si>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</si>
  <si>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</si>
  <si>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</si>
  <si>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</si>
  <si>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</si>
  <si>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</si>
  <si>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</si>
  <si>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</si>
  <si>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</si>
  <si>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</si>
  <si>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</si>
  <si>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</si>
  <si>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</si>
  <si>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</si>
  <si>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</si>
  <si>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</si>
  <si>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</si>
  <si>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</si>
  <si>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</si>
  <si>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</si>
  <si>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</si>
  <si>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</si>
  <si>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</si>
  <si>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</si>
  <si>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</si>
  <si>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</si>
  <si>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</si>
  <si>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</si>
  <si>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</si>
  <si>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</si>
  <si>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</si>
  <si>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</si>
  <si>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</si>
  <si>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</si>
  <si>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</si>
  <si>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</si>
  <si>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</si>
  <si>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</si>
  <si>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</si>
  <si>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</si>
  <si>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</si>
  <si>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</si>
  <si>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</si>
  <si>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</si>
  <si>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</si>
  <si>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</si>
  <si>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</si>
  <si>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</si>
  <si>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</si>
  <si>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</si>
  <si>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</si>
  <si>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</si>
  <si>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</si>
  <si>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</si>
  <si>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</si>
  <si>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</si>
  <si>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</si>
  <si>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</si>
  <si>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</si>
  <si>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</si>
  <si>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</si>
  <si>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</si>
  <si>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</si>
  <si>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</si>
  <si>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</si>
  <si>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</si>
  <si>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</si>
  <si>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</si>
  <si>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</si>
  <si>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</si>
  <si>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</si>
  <si>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</si>
  <si>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</si>
  <si>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</si>
  <si>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</si>
  <si>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</si>
  <si>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</si>
  <si>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</si>
  <si>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</si>
  <si>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</si>
  <si>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</si>
  <si>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</si>
  <si>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</si>
  <si>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</si>
  <si>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</si>
  <si>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</si>
  <si>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</si>
  <si>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</si>
  <si>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</si>
  <si>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</si>
  <si>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</si>
  <si>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</si>
  <si>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</si>
  <si>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</si>
  <si>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</si>
  <si>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</si>
  <si>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</si>
  <si>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</si>
  <si>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</si>
  <si>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</si>
  <si>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</si>
  <si>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</si>
  <si>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</si>
  <si>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</si>
  <si>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</si>
  <si>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</si>
  <si>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</si>
  <si>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</si>
  <si>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</si>
  <si>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</si>
  <si>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</si>
  <si>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</si>
  <si>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</si>
  <si>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</si>
  <si>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</si>
  <si>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</si>
  <si>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</si>
  <si>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</si>
  <si>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</si>
  <si>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</si>
  <si>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</si>
  <si>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</si>
  <si>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</si>
  <si>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</si>
  <si>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</si>
  <si>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</si>
  <si>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</si>
  <si>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</si>
  <si>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</si>
  <si>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</si>
  <si>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</si>
  <si>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</si>
  <si>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</si>
  <si>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</si>
  <si>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</si>
  <si>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</si>
  <si>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</si>
  <si>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</si>
  <si>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</si>
  <si>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</si>
  <si>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</si>
  <si>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</si>
  <si>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</si>
  <si>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</si>
  <si>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</si>
  <si>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</si>
  <si>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</si>
  <si>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</si>
  <si>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</si>
  <si>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</si>
  <si>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</si>
  <si>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</si>
  <si>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</si>
  <si>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</si>
  <si>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</si>
  <si>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</si>
  <si>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</si>
  <si>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</si>
  <si>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</si>
  <si>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</si>
  <si>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</si>
  <si>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</si>
  <si>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</si>
  <si>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</si>
  <si>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</si>
  <si>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</si>
  <si>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</si>
  <si>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</si>
  <si>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</si>
  <si>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</si>
  <si>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</si>
  <si>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</si>
  <si>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</si>
  <si>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</si>
  <si>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</si>
  <si>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</si>
  <si>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</si>
  <si>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</si>
  <si>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</si>
  <si>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</si>
  <si>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</si>
  <si>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</si>
  <si>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</si>
  <si>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</si>
  <si>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</si>
  <si>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</si>
  <si>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</si>
  <si>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</si>
  <si>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</si>
  <si>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</si>
  <si>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</si>
  <si>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</si>
  <si>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</si>
  <si>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</si>
  <si>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</si>
  <si>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</si>
  <si>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</si>
  <si>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</si>
  <si>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</si>
  <si>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</si>
  <si>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</si>
  <si>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</si>
  <si>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</si>
  <si>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</si>
  <si>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</si>
  <si>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</si>
  <si>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</si>
  <si>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</si>
  <si>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</si>
  <si>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</si>
  <si>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</si>
  <si>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</si>
  <si>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</si>
  <si>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</si>
  <si>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</si>
  <si>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</si>
  <si>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</si>
  <si>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</si>
  <si>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</si>
  <si>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</si>
  <si>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</si>
  <si>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</si>
  <si>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</si>
  <si>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</si>
  <si>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</si>
  <si>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</si>
  <si>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</si>
  <si>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</si>
  <si>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</si>
  <si>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</si>
  <si>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</si>
  <si>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</si>
  <si>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</si>
  <si>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</si>
  <si>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</si>
  <si>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</si>
  <si>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</si>
  <si>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</si>
  <si>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</si>
  <si>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</si>
  <si>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</si>
  <si>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</si>
  <si>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</si>
  <si>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</si>
  <si>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</si>
  <si>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</si>
  <si>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</si>
  <si>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</si>
  <si>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</si>
  <si>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</si>
  <si>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</si>
  <si>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</si>
  <si>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</si>
  <si>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</si>
  <si>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</si>
  <si>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</si>
  <si>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</si>
  <si>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</si>
  <si>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</si>
  <si>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</si>
  <si>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</si>
  <si>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</si>
  <si>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</si>
  <si>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</si>
  <si>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</si>
  <si>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</si>
  <si>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</si>
  <si>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</si>
  <si>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</si>
  <si>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</si>
  <si>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</si>
  <si>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</si>
  <si>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</si>
  <si>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</si>
  <si>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</si>
  <si>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</si>
  <si>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</si>
  <si>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</si>
  <si>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</si>
  <si>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</si>
  <si>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</si>
  <si>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</si>
  <si>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</si>
  <si>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</si>
  <si>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</si>
  <si>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</si>
  <si>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</si>
  <si>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</si>
  <si>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</si>
  <si>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</si>
  <si>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</si>
  <si>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</si>
  <si>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</si>
  <si>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</si>
  <si>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</si>
  <si>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</si>
  <si>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</si>
  <si>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</si>
  <si>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</si>
  <si>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</si>
  <si>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</si>
  <si>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</si>
  <si>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</si>
  <si>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</si>
  <si>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</si>
  <si>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</si>
  <si>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</si>
  <si>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</si>
  <si>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</si>
  <si>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</si>
  <si>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</si>
  <si>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</si>
  <si>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</si>
  <si>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</si>
  <si>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</si>
  <si>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</si>
  <si>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</si>
  <si>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</si>
  <si>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</si>
  <si>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</si>
  <si>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</si>
  <si>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</si>
  <si>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</si>
  <si>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</si>
  <si>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</si>
  <si>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</si>
  <si>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</si>
  <si>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</si>
  <si>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</si>
  <si>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</si>
  <si>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</si>
  <si>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</si>
  <si>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</si>
  <si>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</si>
  <si>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</si>
  <si>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</si>
  <si>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</si>
  <si>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</si>
  <si>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</si>
  <si>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</si>
  <si>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</si>
  <si>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</si>
  <si>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</si>
  <si>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</si>
  <si>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</si>
  <si>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</si>
  <si>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</si>
  <si>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</si>
  <si>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</si>
  <si>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</si>
  <si>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</si>
  <si>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</si>
  <si>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</si>
  <si>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</si>
  <si>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</si>
  <si>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</si>
  <si>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</si>
  <si>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</si>
  <si>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</si>
  <si>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</si>
  <si>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</si>
  <si>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</si>
  <si>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</si>
  <si>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</si>
  <si>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</si>
  <si>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</si>
  <si>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</si>
  <si>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</si>
  <si>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</si>
  <si>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</si>
  <si>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</si>
  <si>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</si>
  <si>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</si>
  <si>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</si>
  <si>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</si>
  <si>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</si>
  <si>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</si>
  <si>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</si>
  <si>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</si>
  <si>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</si>
  <si>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</si>
  <si>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</si>
  <si>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</si>
  <si>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</si>
  <si>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</si>
  <si>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</si>
  <si>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</si>
  <si>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</si>
  <si>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</si>
  <si>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</si>
  <si>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</si>
  <si>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</si>
  <si>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</si>
  <si>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</si>
  <si>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</si>
  <si>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</si>
  <si>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</si>
  <si>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</si>
  <si>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</si>
  <si>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</si>
  <si>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</si>
  <si>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</si>
  <si>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</si>
  <si>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</si>
  <si>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</si>
  <si>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</si>
  <si>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</si>
  <si>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</si>
  <si>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</si>
  <si>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</si>
  <si>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</si>
  <si>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</si>
  <si>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</si>
  <si>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</si>
  <si>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</si>
  <si>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</si>
  <si>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</si>
  <si>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</si>
  <si>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</si>
  <si>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</si>
  <si>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</si>
  <si>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</si>
  <si>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</si>
  <si>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</si>
  <si>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</si>
  <si>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</si>
  <si>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</si>
  <si>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</si>
  <si>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</si>
  <si>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</si>
  <si>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</si>
  <si>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</si>
  <si>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</si>
  <si>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</si>
  <si>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</si>
  <si>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</si>
  <si>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</si>
  <si>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</si>
  <si>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</si>
  <si>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</si>
  <si>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</si>
  <si>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</si>
  <si>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</si>
  <si>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</si>
  <si>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</si>
  <si>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</si>
  <si>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</si>
  <si>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</si>
  <si>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</si>
  <si>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</si>
  <si>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</si>
  <si>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</si>
  <si>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</si>
  <si>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</si>
  <si>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</si>
  <si>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</si>
  <si>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</si>
  <si>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</si>
  <si>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</si>
  <si>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</si>
  <si>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</si>
  <si>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</si>
  <si>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</si>
  <si>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</si>
  <si>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</si>
  <si>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</si>
  <si>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</si>
  <si>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</si>
  <si>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</si>
  <si>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</si>
  <si>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</si>
  <si>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</si>
  <si>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</si>
  <si>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</si>
  <si>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</si>
  <si>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</si>
  <si>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</si>
  <si>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</si>
  <si>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</si>
  <si>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</si>
  <si>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</si>
  <si>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</si>
  <si>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</si>
  <si>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</si>
  <si>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</si>
  <si>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</si>
  <si>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</si>
  <si>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</si>
  <si>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</si>
  <si>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</si>
  <si>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</si>
  <si>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</si>
  <si>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</si>
  <si>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</si>
  <si>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</si>
  <si>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</si>
  <si>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</si>
  <si>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</si>
  <si>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</si>
  <si>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</si>
  <si>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</si>
  <si>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</si>
  <si>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</si>
  <si>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</si>
  <si>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</si>
  <si>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</si>
  <si>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</si>
  <si>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</si>
  <si>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</si>
  <si>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</si>
  <si>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</si>
  <si>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</si>
  <si>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</si>
  <si>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</si>
  <si>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>TP pronto 09h00 / Em intervalo das 09h07 até 10h37</t>
  </si>
  <si>
    <t>TP pronto 09h00 / Em intervalo das 09h41 até 11h11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</si>
  <si>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</si>
  <si>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 xml:space="preserve">Previsão de MC1 10h30 / </t>
  </si>
  <si>
    <t>11&gt;00</t>
  </si>
  <si>
    <t>Necessário W59 realizar a descarga do jacaré no km198, após turma solicia intervalo.</t>
  </si>
  <si>
    <t>TP não solicita intervalo, finalizou O.S no sabado.</t>
  </si>
  <si>
    <t xml:space="preserve">MC1 09h19  / </t>
  </si>
  <si>
    <t>ZKEZGA-2</t>
  </si>
  <si>
    <t>ZKEZEV</t>
  </si>
  <si>
    <t>MC1 07h57 / em inspeção R7D</t>
  </si>
  <si>
    <t>Posicionamento de dormentes</t>
  </si>
  <si>
    <t>MC1 07h33 / Aguardando oportunidade de faixa</t>
  </si>
  <si>
    <t>TP em preparação, previsão 09h00</t>
  </si>
  <si>
    <t xml:space="preserve">RDC avariado, previsão de liberação 12h00 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</si>
  <si>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</si>
  <si>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</si>
  <si>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</si>
  <si>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</si>
  <si>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</si>
  <si>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</si>
  <si>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>MC1 08h06 / Sem oportunidade de faixa para deslocamento</t>
  </si>
  <si>
    <t>ZPT-ZPG-ZPT</t>
  </si>
  <si>
    <t>ZPTZPGZPT</t>
  </si>
  <si>
    <t>Inspeção ANTT</t>
  </si>
  <si>
    <t xml:space="preserve">Previsão de MC1 12h00 / </t>
  </si>
  <si>
    <t>Alterado programação para via 1 / TP em preparação /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</si>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</sst>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21" fontId="0" fillId="0" borderId="0" xfId="0" applyNumberFormat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AQ4" activePane="bottomRight" state="frozen"/>
      <selection pane="bottomRight" activeCell="BJ267" sqref="BJ26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2" t="s">
        <v>920</v>
      </c>
      <c r="C1" s="193"/>
      <c r="D1" s="193"/>
      <c r="E1" s="3"/>
      <c r="F1" s="192" t="s">
        <v>921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96" t="s">
        <v>929</v>
      </c>
      <c r="BB2" s="198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6" t="s">
        <v>930</v>
      </c>
      <c r="AJ3" s="198"/>
      <c r="AK3" s="196" t="s">
        <v>931</v>
      </c>
      <c r="AL3" s="197"/>
      <c r="AM3" s="218"/>
      <c r="AN3" s="219"/>
      <c r="AO3" s="197"/>
      <c r="AP3" s="197"/>
      <c r="AQ3" s="198"/>
      <c r="AR3" s="63"/>
      <c r="AS3" s="190" t="s">
        <v>937</v>
      </c>
      <c r="AT3" s="191"/>
      <c r="AU3" s="190" t="s">
        <v>938</v>
      </c>
      <c r="AV3" s="191"/>
      <c r="AW3" s="190" t="s">
        <v>939</v>
      </c>
      <c r="AX3" s="191"/>
      <c r="AY3" s="63" t="s">
        <v>940</v>
      </c>
      <c r="AZ3" s="63"/>
      <c r="BA3" s="216"/>
      <c r="BB3" s="217"/>
      <c r="BC3" s="196" t="s">
        <v>933</v>
      </c>
      <c r="BD3" s="197"/>
      <c r="BE3" s="197"/>
      <c r="BF3" s="198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1119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1030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1073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8" t="s">
        <v>558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IF(OR(B259="",F259=""),"*",BA259/Q259)</f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53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 t="s">
        <v>1372</v>
      </c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8" t="str">
        <f t="shared" si="4"/>
        <v/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1</v>
      </c>
      <c r="BI261" s="17"/>
      <c r="BJ261" s="17" t="s">
        <v>1373</v>
      </c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>IF(OR(B261="",F261=""),"*",BA261/Q261)</f>
        <v>0</v>
      </c>
      <c r="BT261" s="8" t="str">
        <f t="shared" si="4"/>
        <v/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/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1</v>
      </c>
      <c r="BI262" s="17"/>
      <c r="BJ262" s="17" t="s">
        <v>1374</v>
      </c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>IF(OR(B262="",F262=""),"*",BA262/Q262)</f>
        <v>0</v>
      </c>
      <c r="BT262" s="8" t="str">
        <f t="shared" si="4"/>
        <v/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/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 t="s">
        <v>1376</v>
      </c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IF(OR(B263="",F263=""),"*",BA263/Q263)</f>
        <v>0</v>
      </c>
      <c r="BT263" s="8" t="str">
        <f t="shared" si="4"/>
        <v/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1377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/>
      <c r="AS264" s="108"/>
      <c r="AT264" s="108"/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/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/>
      <c r="BI264" s="17"/>
      <c r="BJ264" s="17" t="s">
        <v>1378</v>
      </c>
      <c r="BK264" s="18"/>
      <c r="BL264" s="16"/>
      <c r="BM264" s="130"/>
      <c r="BN264" s="130"/>
      <c r="BO264" s="130"/>
      <c r="BP264" s="18"/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IF(OR(B264="",F264=""),"*",BA264/Q264)</f>
        <v>#DIV/0!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1379</v>
      </c>
      <c r="BK265" s="17" t="s">
        <v>1379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1379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IF(OR(B265="",F265=""),"*",BA265/Q265)</f>
        <v>0</v>
      </c>
      <c r="BT265" s="8" t="str">
        <f t="shared" si="5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0.38819444444444445</v>
      </c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53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 t="s">
        <v>1380</v>
      </c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IF(OR(B267="",F267=""),"*",BA267/Q267)</f>
        <v>0</v>
      </c>
      <c r="BT267" s="8" t="str">
        <f t="shared" si="5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8" t="str">
        <f t="shared" si="5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1381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1382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1</v>
      </c>
      <c r="BI270" s="17"/>
      <c r="BJ270" s="17" t="s">
        <v>1383</v>
      </c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0.99999999999999911</v>
      </c>
      <c r="BS270" s="19">
        <f>IF(OR(B270="",F270=""),"*",BA270/Q270)</f>
        <v>0</v>
      </c>
      <c r="BT270" s="8" t="str">
        <f t="shared" si="5"/>
        <v/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IF(OR(B271="",F271=""),"*",BA271/Q271)</f>
        <v>0</v>
      </c>
      <c r="BT271" s="8" t="str">
        <f t="shared" si="5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8" t="str">
        <f t="shared" si="5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1384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/>
      <c r="AT273" s="108"/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0</v>
      </c>
      <c r="AZ273" s="153"/>
      <c r="BA273" s="109"/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/>
      <c r="BI273" s="17"/>
      <c r="BJ273" s="17" t="s">
        <v>1385</v>
      </c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Produção e Intervalo</v>
      </c>
      <c r="BR273" s="19">
        <f>IF(OR(B273="",F273=""),"*",AY273/P273)</f>
        <v>0</v>
      </c>
      <c r="BS273" s="19">
        <f>IF(OR(B273="",F273=""),"*",BA273/Q273)</f>
        <v>0</v>
      </c>
      <c r="BT273" s="8" t="str">
        <f t="shared" si="5"/>
        <v/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 t="s">
        <v>1386</v>
      </c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8" t="str">
        <f t="shared" si="5"/>
        <v/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 t="s">
        <v>1386</v>
      </c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8" t="str">
        <f t="shared" si="5"/>
        <v/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1387</v>
      </c>
      <c r="BL276" s="16"/>
      <c r="BM276" s="130" t="s">
        <v>402</v>
      </c>
      <c r="BN276" s="130" t="s">
        <v>432</v>
      </c>
      <c r="BO276" s="130" t="s">
        <v>489</v>
      </c>
      <c r="BP276" s="17" t="s">
        <v>1387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8" t="str">
        <f t="shared" si="5"/>
        <v>MecanizaçãoAtivos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1388</v>
      </c>
      <c r="W278" s="151" t="s">
        <v>1026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/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1389</v>
      </c>
      <c r="BK278" s="17" t="s">
        <v>1389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1389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8" t="str">
        <f t="shared" si="5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1388</v>
      </c>
      <c r="W279" s="151" t="s">
        <v>1026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/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1389</v>
      </c>
      <c r="BK279" s="17" t="s">
        <v>1389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1389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IF(OR(B279="",F279=""),"*",BA279/Q279)</f>
        <v>0</v>
      </c>
      <c r="BT279" s="8" t="str">
        <f t="shared" si="5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1388</v>
      </c>
      <c r="W280" s="151" t="s">
        <v>1026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/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1389</v>
      </c>
      <c r="BK280" s="17" t="s">
        <v>1389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1389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IF(OR(B280="",F280=""),"*",BA280/Q280)</f>
        <v>0</v>
      </c>
      <c r="BT280" s="8" t="str">
        <f t="shared" si="5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1388</v>
      </c>
      <c r="W281" s="151" t="s">
        <v>1026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1389</v>
      </c>
      <c r="BK281" s="17" t="s">
        <v>1389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1389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8" t="str">
        <f t="shared" si="5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8" t="str">
        <f t="shared" si="5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/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1</v>
      </c>
      <c r="BI285" s="17"/>
      <c r="BJ285" s="17" t="s">
        <v>1390</v>
      </c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</v>
      </c>
      <c r="BR285" s="19">
        <f>IF(OR(B285="",F285=""),"*",AY285/P285)</f>
        <v>1.1666666666666665</v>
      </c>
      <c r="BS285" s="19">
        <f>IF(OR(B285="",F285=""),"*",BA285/Q285)</f>
        <v>0</v>
      </c>
      <c r="BT285" s="8" t="str">
        <f t="shared" si="5"/>
        <v/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/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1</v>
      </c>
      <c r="BI286" s="17"/>
      <c r="BJ286" s="17" t="s">
        <v>1391</v>
      </c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</v>
      </c>
      <c r="BR286" s="19">
        <f>IF(OR(B286="",F286=""),"*",AY286/P286)</f>
        <v>1.0000000000000004</v>
      </c>
      <c r="BS286" s="19">
        <f>IF(OR(B286="",F286=""),"*",BA286/Q286)</f>
        <v>0</v>
      </c>
      <c r="BT286" s="8" t="str">
        <f t="shared" si="5"/>
        <v/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 t="s">
        <v>1322</v>
      </c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8" t="str">
        <f t="shared" si="5"/>
        <v/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/>
      <c r="BI288" s="17"/>
      <c r="BJ288" s="17" t="s">
        <v>1369</v>
      </c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8" t="str">
        <f t="shared" si="5"/>
        <v/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1392</v>
      </c>
      <c r="N289" s="127" t="s">
        <v>1393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0</v>
      </c>
      <c r="AZ289" s="153"/>
      <c r="BA289" s="109">
        <v>0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0</v>
      </c>
      <c r="BI289" s="17"/>
      <c r="BJ289" s="17" t="s">
        <v>1394</v>
      </c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8" t="str">
        <f t="shared" si="5"/>
        <v/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1395</v>
      </c>
      <c r="N290" s="127" t="s">
        <v>1396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1397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53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 t="s">
        <v>1398</v>
      </c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</v>
      </c>
      <c r="BS290" s="19">
        <f>IF(OR(B290="",F290=""),"*",BA290/Q290)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/>
      <c r="AS291" s="108"/>
      <c r="AT291" s="108"/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/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/>
      <c r="BI291" s="17"/>
      <c r="BJ291" s="17" t="s">
        <v>1399</v>
      </c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IF(OR(B291="",F291=""),"*",BA291/Q291)</f>
        <v>0</v>
      </c>
      <c r="BT291" s="8" t="str">
        <f t="shared" si="5"/>
        <v/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/>
      <c r="AS292" s="108"/>
      <c r="AT292" s="108"/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/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/>
      <c r="BI292" s="17"/>
      <c r="BJ292" s="17" t="s">
        <v>1322</v>
      </c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IF(OR(B292="",F292=""),"*",BA292/Q292)</f>
        <v>0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1400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1401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1401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  <row r="1011" spans="9:10">
      <c r="I1011" s="236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93:Z1001 Y251:Z284 Z287:Z292 Y285:Y292">
    <cfRule type="cellIs" dxfId="222" priority="54129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93:Z1001 Y251:Z284 Z287:Z292 Y285:Y292">
    <cfRule type="cellIs" dxfId="221" priority="11715" operator="equal">
      <formula>"NÃO"</formula>
    </cfRule>
    <cfRule type="cellIs" dxfId="220" priority="11716" operator="equal">
      <formula>"SIM"</formula>
    </cfRule>
  </conditionalFormatting>
  <conditionalFormatting sqref="AZ6:AZ1001">
    <cfRule type="expression" dxfId="219" priority="54171">
      <formula>#REF!=1</formula>
    </cfRule>
  </conditionalFormatting>
  <conditionalFormatting sqref="BE6:BE1001 AY6:AY1001 U6:U1001">
    <cfRule type="cellIs" dxfId="218" priority="54155" operator="equal">
      <formula>"ERRO"</formula>
    </cfRule>
  </conditionalFormatting>
  <conditionalFormatting sqref="BQ6:BQ1001">
    <cfRule type="cellIs" dxfId="217" priority="54150" operator="equal">
      <formula>"Produção e Intervalo"</formula>
    </cfRule>
    <cfRule type="cellIs" dxfId="216" priority="54151" operator="equal">
      <formula>"Aderente"</formula>
    </cfRule>
    <cfRule type="cellIs" dxfId="215" priority="54152" operator="equal">
      <formula>"Intervalo"</formula>
    </cfRule>
    <cfRule type="cellIs" dxfId="214" priority="54153" operator="equal">
      <formula>"Produção"</formula>
    </cfRule>
    <cfRule type="cellIs" dxfId="213" priority="54154" operator="equal">
      <formula>"ERRO"</formula>
    </cfRule>
  </conditionalFormatting>
  <conditionalFormatting sqref="BR6:BS1001">
    <cfRule type="cellIs" dxfId="212" priority="54132" operator="equal">
      <formula>"*"</formula>
    </cfRule>
    <cfRule type="cellIs" dxfId="211" priority="54133" operator="greaterThanOrEqual">
      <formula>1</formula>
    </cfRule>
    <cfRule type="cellIs" dxfId="210" priority="54134" operator="lessThan">
      <formula>1</formula>
    </cfRule>
  </conditionalFormatting>
  <conditionalFormatting sqref="BK949 BK81 BK83:BK84 BK101 BK67 BK69 BK72:BK73 BJ9:BJ1001">
    <cfRule type="iconSet" priority="60919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:BK264 BK277 BK269:BK270 BK285:BK948 BK282:BK283 BK273:BK275 BK266">
    <cfRule type="iconSet" priority="6092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58" operator="equal">
      <formula>"OPORTUNIDADE"</formula>
    </cfRule>
  </conditionalFormatting>
  <conditionalFormatting sqref="Y6:Z39">
    <cfRule type="cellIs" dxfId="208" priority="256" operator="equal">
      <formula>"NÃO"</formula>
    </cfRule>
    <cfRule type="cellIs" dxfId="207" priority="257" operator="equal">
      <formula>"SIM"</formula>
    </cfRule>
  </conditionalFormatting>
  <conditionalFormatting sqref="BH6:BH8">
    <cfRule type="iconSet" priority="254">
      <iconSet showValue="0">
        <cfvo type="percent" val="0"/>
        <cfvo type="num" val="1"/>
        <cfvo type="num" val="1" gte="0"/>
      </iconSet>
    </cfRule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26" operator="equal">
      <formula>"OPORTUNIDADE"</formula>
    </cfRule>
  </conditionalFormatting>
  <conditionalFormatting sqref="Y44:Z44">
    <cfRule type="cellIs" dxfId="205" priority="224" operator="equal">
      <formula>"NÃO"</formula>
    </cfRule>
    <cfRule type="cellIs" dxfId="204" priority="225" operator="equal">
      <formula>"SIM"</formula>
    </cfRule>
  </conditionalFormatting>
  <conditionalFormatting sqref="Y48:Z52">
    <cfRule type="cellIs" dxfId="203" priority="223" operator="equal">
      <formula>"OPORTUNIDADE"</formula>
    </cfRule>
  </conditionalFormatting>
  <conditionalFormatting sqref="Y48:Z52">
    <cfRule type="cellIs" dxfId="202" priority="221" operator="equal">
      <formula>"NÃO"</formula>
    </cfRule>
    <cfRule type="cellIs" dxfId="201" priority="222" operator="equal">
      <formula>"SIM"</formula>
    </cfRule>
  </conditionalFormatting>
  <conditionalFormatting sqref="Y68:Z68">
    <cfRule type="cellIs" dxfId="200" priority="217" operator="equal">
      <formula>"OPORTUNIDADE"</formula>
    </cfRule>
  </conditionalFormatting>
  <conditionalFormatting sqref="Y68:Z68">
    <cfRule type="cellIs" dxfId="199" priority="215" operator="equal">
      <formula>"NÃO"</formula>
    </cfRule>
    <cfRule type="cellIs" dxfId="198" priority="216" operator="equal">
      <formula>"SIM"</formula>
    </cfRule>
  </conditionalFormatting>
  <conditionalFormatting sqref="Y75:Z75">
    <cfRule type="cellIs" dxfId="197" priority="214" operator="equal">
      <formula>"OPORTUNIDADE"</formula>
    </cfRule>
  </conditionalFormatting>
  <conditionalFormatting sqref="Y75:Z75">
    <cfRule type="cellIs" dxfId="196" priority="212" operator="equal">
      <formula>"NÃO"</formula>
    </cfRule>
    <cfRule type="cellIs" dxfId="195" priority="213" operator="equal">
      <formula>"SIM"</formula>
    </cfRule>
  </conditionalFormatting>
  <conditionalFormatting sqref="Y77:Z78">
    <cfRule type="cellIs" dxfId="194" priority="211" operator="equal">
      <formula>"OPORTUNIDADE"</formula>
    </cfRule>
  </conditionalFormatting>
  <conditionalFormatting sqref="Y77:Z78">
    <cfRule type="cellIs" dxfId="193" priority="209" operator="equal">
      <formula>"NÃO"</formula>
    </cfRule>
    <cfRule type="cellIs" dxfId="192" priority="210" operator="equal">
      <formula>"SIM"</formula>
    </cfRule>
  </conditionalFormatting>
  <conditionalFormatting sqref="Y81:Z81">
    <cfRule type="cellIs" dxfId="191" priority="208" operator="equal">
      <formula>"OPORTUNIDADE"</formula>
    </cfRule>
  </conditionalFormatting>
  <conditionalFormatting sqref="Y81:Z81">
    <cfRule type="cellIs" dxfId="190" priority="206" operator="equal">
      <formula>"NÃO"</formula>
    </cfRule>
    <cfRule type="cellIs" dxfId="189" priority="207" operator="equal">
      <formula>"SIM"</formula>
    </cfRule>
  </conditionalFormatting>
  <conditionalFormatting sqref="Y82:Z82">
    <cfRule type="cellIs" dxfId="188" priority="205" operator="equal">
      <formula>"OPORTUNIDADE"</formula>
    </cfRule>
  </conditionalFormatting>
  <conditionalFormatting sqref="Y82:Z82">
    <cfRule type="cellIs" dxfId="187" priority="203" operator="equal">
      <formula>"NÃO"</formula>
    </cfRule>
    <cfRule type="cellIs" dxfId="186" priority="204" operator="equal">
      <formula>"SIM"</formula>
    </cfRule>
  </conditionalFormatting>
  <conditionalFormatting sqref="Y91:Z91">
    <cfRule type="cellIs" dxfId="185" priority="202" operator="equal">
      <formula>"OPORTUNIDADE"</formula>
    </cfRule>
  </conditionalFormatting>
  <conditionalFormatting sqref="Y91:Z91">
    <cfRule type="cellIs" dxfId="184" priority="200" operator="equal">
      <formula>"NÃO"</formula>
    </cfRule>
    <cfRule type="cellIs" dxfId="183" priority="201" operator="equal">
      <formula>"SIM"</formula>
    </cfRule>
  </conditionalFormatting>
  <conditionalFormatting sqref="Y93:Z93">
    <cfRule type="cellIs" dxfId="182" priority="199" operator="equal">
      <formula>"OPORTUNIDADE"</formula>
    </cfRule>
  </conditionalFormatting>
  <conditionalFormatting sqref="Y93:Z93">
    <cfRule type="cellIs" dxfId="181" priority="197" operator="equal">
      <formula>"NÃO"</formula>
    </cfRule>
    <cfRule type="cellIs" dxfId="180" priority="198" operator="equal">
      <formula>"SIM"</formula>
    </cfRule>
  </conditionalFormatting>
  <conditionalFormatting sqref="Y95:Z95">
    <cfRule type="cellIs" dxfId="179" priority="196" operator="equal">
      <formula>"OPORTUNIDADE"</formula>
    </cfRule>
  </conditionalFormatting>
  <conditionalFormatting sqref="Y95:Z95">
    <cfRule type="cellIs" dxfId="178" priority="194" operator="equal">
      <formula>"NÃO"</formula>
    </cfRule>
    <cfRule type="cellIs" dxfId="177" priority="195" operator="equal">
      <formula>"SIM"</formula>
    </cfRule>
  </conditionalFormatting>
  <conditionalFormatting sqref="Y96:Z97">
    <cfRule type="cellIs" dxfId="176" priority="193" operator="equal">
      <formula>"OPORTUNIDADE"</formula>
    </cfRule>
  </conditionalFormatting>
  <conditionalFormatting sqref="Y96:Z97">
    <cfRule type="cellIs" dxfId="175" priority="191" operator="equal">
      <formula>"NÃO"</formula>
    </cfRule>
    <cfRule type="cellIs" dxfId="174" priority="192" operator="equal">
      <formula>"SIM"</formula>
    </cfRule>
  </conditionalFormatting>
  <conditionalFormatting sqref="BK95:BK9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22">
      <iconSet showValue="0">
        <cfvo type="percent" val="0"/>
        <cfvo type="num" val="1"/>
        <cfvo type="num" val="1" gte="0"/>
      </iconSet>
    </cfRule>
    <cfRule type="iconSet" priority="61023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26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64 BP277 BP285:BP1001 BP282:BP283 BP273:BP275 BP269:BP270 BP266">
    <cfRule type="iconSet" priority="6102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36" operator="equal">
      <formula>"OPORTUNIDADE"</formula>
    </cfRule>
  </conditionalFormatting>
  <conditionalFormatting sqref="Z173">
    <cfRule type="cellIs" dxfId="172" priority="134" operator="equal">
      <formula>"NÃO"</formula>
    </cfRule>
    <cfRule type="cellIs" dxfId="171" priority="135" operator="equal">
      <formula>"SIM"</formula>
    </cfRule>
  </conditionalFormatting>
  <conditionalFormatting sqref="BP13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93" operator="equal">
      <formula>"OPORTUNIDADE"</formula>
    </cfRule>
  </conditionalFormatting>
  <conditionalFormatting sqref="Z201">
    <cfRule type="cellIs" dxfId="169" priority="91" operator="equal">
      <formula>"NÃO"</formula>
    </cfRule>
    <cfRule type="cellIs" dxfId="168" priority="92" operator="equal">
      <formula>"SIM"</formula>
    </cfRule>
  </conditionalFormatting>
  <conditionalFormatting sqref="Z202">
    <cfRule type="cellIs" dxfId="167" priority="90" operator="equal">
      <formula>"OPORTUNIDADE"</formula>
    </cfRule>
  </conditionalFormatting>
  <conditionalFormatting sqref="Z202">
    <cfRule type="cellIs" dxfId="166" priority="88" operator="equal">
      <formula>"NÃO"</formula>
    </cfRule>
    <cfRule type="cellIs" dxfId="165" priority="89" operator="equal">
      <formula>"SIM"</formula>
    </cfRule>
  </conditionalFormatting>
  <conditionalFormatting sqref="BP14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82" operator="equal">
      <formula>"OPORTUNIDADE"</formula>
    </cfRule>
  </conditionalFormatting>
  <conditionalFormatting sqref="Y201">
    <cfRule type="cellIs" dxfId="163" priority="80" operator="equal">
      <formula>"NÃO"</formula>
    </cfRule>
    <cfRule type="cellIs" dxfId="162" priority="81" operator="equal">
      <formula>"SIM"</formula>
    </cfRule>
  </conditionalFormatting>
  <conditionalFormatting sqref="BK19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60" operator="equal">
      <formula>"OPORTUNIDADE"</formula>
    </cfRule>
  </conditionalFormatting>
  <conditionalFormatting sqref="Z245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BP18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34" operator="equal">
      <formula>"OPORTUNIDADE"</formula>
    </cfRule>
  </conditionalFormatting>
  <conditionalFormatting sqref="Z285">
    <cfRule type="cellIs" dxfId="157" priority="32" operator="equal">
      <formula>"NÃO"</formula>
    </cfRule>
    <cfRule type="cellIs" dxfId="156" priority="33" operator="equal">
      <formula>"SIM"</formula>
    </cfRule>
  </conditionalFormatting>
  <conditionalFormatting sqref="Z286">
    <cfRule type="cellIs" dxfId="155" priority="31" operator="equal">
      <formula>"OPORTUNIDADE"</formula>
    </cfRule>
  </conditionalFormatting>
  <conditionalFormatting sqref="Z286">
    <cfRule type="cellIs" dxfId="154" priority="29" operator="equal">
      <formula>"NÃO"</formula>
    </cfRule>
    <cfRule type="cellIs" dxfId="153" priority="30" operator="equal">
      <formula>"SIM"</formula>
    </cfRule>
  </conditionalFormatting>
  <conditionalFormatting sqref="BK25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1402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1403</v>
      </c>
      <c r="C4" s="160" t="s">
        <v>1404</v>
      </c>
      <c r="D4" s="160" t="s">
        <v>1405</v>
      </c>
      <c r="E4" s="160" t="s">
        <v>1406</v>
      </c>
      <c r="F4" s="160" t="s">
        <v>4</v>
      </c>
      <c r="G4" s="160" t="s">
        <v>1407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1408</v>
      </c>
      <c r="C6" s="161">
        <v>407867</v>
      </c>
      <c r="D6" s="161" t="s">
        <v>1409</v>
      </c>
      <c r="E6" s="161" t="s">
        <v>789</v>
      </c>
      <c r="F6" s="161" t="s">
        <v>1410</v>
      </c>
      <c r="G6" s="162"/>
    </row>
    <row r="7" spans="2:7">
      <c r="B7" s="161" t="s">
        <v>1411</v>
      </c>
      <c r="C7" s="161">
        <v>293644</v>
      </c>
      <c r="D7" s="161" t="s">
        <v>1412</v>
      </c>
      <c r="E7" s="161" t="s">
        <v>789</v>
      </c>
      <c r="F7" s="161" t="s">
        <v>1410</v>
      </c>
      <c r="G7" s="162"/>
    </row>
    <row r="8" spans="2:7">
      <c r="B8" s="161" t="s">
        <v>1413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1414</v>
      </c>
      <c r="C9" s="161">
        <v>256790</v>
      </c>
      <c r="D9" s="161" t="s">
        <v>1415</v>
      </c>
      <c r="E9" s="161" t="s">
        <v>790</v>
      </c>
      <c r="F9" s="161" t="s">
        <v>1416</v>
      </c>
      <c r="G9" s="162">
        <v>46357</v>
      </c>
    </row>
    <row r="10" spans="2:7">
      <c r="B10" s="161" t="s">
        <v>1417</v>
      </c>
      <c r="C10" s="161">
        <v>265193</v>
      </c>
      <c r="D10" s="161" t="s">
        <v>1418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1419</v>
      </c>
      <c r="C11" s="161">
        <v>293716</v>
      </c>
      <c r="D11" s="161" t="s">
        <v>1420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1421</v>
      </c>
      <c r="C12" s="161">
        <v>257258</v>
      </c>
      <c r="D12" s="161" t="s">
        <v>1422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1423</v>
      </c>
      <c r="C13" s="161">
        <v>371147</v>
      </c>
      <c r="D13" s="161" t="s">
        <v>1424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1425</v>
      </c>
      <c r="C14" s="161">
        <v>259230</v>
      </c>
      <c r="D14" s="161" t="s">
        <v>1426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1427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1428</v>
      </c>
      <c r="C16" s="161">
        <v>258542</v>
      </c>
      <c r="D16" s="161" t="s">
        <v>1429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1430</v>
      </c>
      <c r="C17" s="161">
        <v>257050</v>
      </c>
      <c r="D17" s="161" t="s">
        <v>1431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1432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1433</v>
      </c>
      <c r="D4" s="163" t="s">
        <v>1434</v>
      </c>
      <c r="E4" s="163" t="s">
        <v>1435</v>
      </c>
      <c r="F4" s="160" t="s">
        <v>1436</v>
      </c>
      <c r="G4" s="163" t="s">
        <v>1437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1438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1439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1438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1440</v>
      </c>
      <c r="G9" s="167" t="s">
        <v>1441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1438</v>
      </c>
      <c r="G10" s="167"/>
    </row>
    <row r="11" spans="2:7">
      <c r="B11" s="167" t="s">
        <v>1442</v>
      </c>
      <c r="C11" s="167">
        <v>9038</v>
      </c>
      <c r="D11" s="168">
        <v>46085</v>
      </c>
      <c r="E11" s="167">
        <v>10520</v>
      </c>
      <c r="F11" s="169" t="s">
        <v>1443</v>
      </c>
      <c r="G11" s="167"/>
    </row>
    <row r="12" spans="2:7">
      <c r="B12" s="167" t="s">
        <v>709</v>
      </c>
      <c r="C12" s="167" t="s">
        <v>1444</v>
      </c>
      <c r="D12" s="168">
        <v>46086</v>
      </c>
      <c r="E12" s="167">
        <v>8.5</v>
      </c>
      <c r="F12" s="169" t="s">
        <v>1445</v>
      </c>
      <c r="G12" s="167"/>
    </row>
    <row r="13" spans="2:7">
      <c r="B13" s="167" t="s">
        <v>709</v>
      </c>
      <c r="C13" s="167" t="s">
        <v>1446</v>
      </c>
      <c r="D13" s="168">
        <v>46086</v>
      </c>
      <c r="E13" s="167">
        <v>10000</v>
      </c>
      <c r="F13" s="169" t="s">
        <v>1445</v>
      </c>
      <c r="G13" s="167"/>
    </row>
    <row r="14" spans="2:7">
      <c r="B14" s="167" t="s">
        <v>709</v>
      </c>
      <c r="C14" s="167" t="s">
        <v>1447</v>
      </c>
      <c r="D14" s="168">
        <v>46086</v>
      </c>
      <c r="E14" s="167">
        <v>8000</v>
      </c>
      <c r="F14" s="169" t="s">
        <v>1445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7" sqref="B257:K26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1448</v>
      </c>
      <c r="C2" s="121" t="s">
        <v>947</v>
      </c>
      <c r="D2" s="76" t="s">
        <v>949</v>
      </c>
      <c r="E2" s="76" t="s">
        <v>1449</v>
      </c>
      <c r="F2" s="99" t="s">
        <v>1450</v>
      </c>
      <c r="G2" s="76" t="s">
        <v>1451</v>
      </c>
      <c r="H2" s="76" t="s">
        <v>1452</v>
      </c>
      <c r="I2" s="76" t="s">
        <v>1453</v>
      </c>
      <c r="J2" s="76" t="s">
        <v>1454</v>
      </c>
      <c r="K2" s="78" t="s">
        <v>1455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264" workbookViewId="0">
      <selection activeCell="A2" sqref="A2:T28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1456</v>
      </c>
      <c r="V1" s="228"/>
      <c r="W1" s="228"/>
    </row>
    <row r="2" spans="1:23" ht="15" customHeight="1">
      <c r="A2" s="87" t="s">
        <v>1457</v>
      </c>
      <c r="B2" s="87" t="s">
        <v>1458</v>
      </c>
      <c r="C2" s="87" t="s">
        <v>376</v>
      </c>
      <c r="D2" s="88" t="s">
        <v>962</v>
      </c>
      <c r="E2" s="88" t="s">
        <v>4</v>
      </c>
      <c r="F2" s="88" t="s">
        <v>1459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1460</v>
      </c>
      <c r="T2" s="91" t="s">
        <v>965</v>
      </c>
      <c r="U2" s="138">
        <f ca="1">TODAY()-1</f>
        <v>46089</v>
      </c>
      <c r="V2" s="138">
        <f ca="1">U2-1</f>
        <v>46088</v>
      </c>
      <c r="W2" s="138">
        <f ca="1">V2-1</f>
        <v>46087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266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1115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1020</v>
      </c>
      <c r="W7" s="137">
        <f ca="1">_xlfn.XLOOKUP(G7&amp;$W$2,BS_CONTROLE[CHAVE],BS_CONTROLE[Quantidade_11],"-")</f>
        <v>340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4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266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1115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4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500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1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30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2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2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32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70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2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>
        <f ca="1">_xlfn.XLOOKUP(G38&amp;$W$2,BS_CONTROLE[CHAVE],BS_CONTROLE[Quantidade_11],"-")</f>
        <v>500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1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500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1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266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1115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1020</v>
      </c>
      <c r="W54" s="137">
        <f ca="1">_xlfn.XLOOKUP(G54&amp;$W$2,BS_CONTROLE[CHAVE],BS_CONTROLE[Quantidade_11],"-")</f>
        <v>340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4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30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32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1020</v>
      </c>
      <c r="W67" s="137">
        <f ca="1">_xlfn.XLOOKUP(G67&amp;$W$2,BS_CONTROLE[CHAVE],BS_CONTROLE[Quantidade_11],"-")</f>
        <v>340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30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70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2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1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10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>
        <f ca="1">_xlfn.XLOOKUP(G81&amp;$W$2,BS_CONTROLE[CHAVE],BS_CONTROLE[Quantidade_11],"-")</f>
        <v>500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500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266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1115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500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4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4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4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>
        <f ca="1">_xlfn.XLOOKUP(G107&amp;$W$2,BS_CONTROLE[CHAVE],BS_CONTROLE[Quantidade_11],"-")</f>
        <v>60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32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1020</v>
      </c>
      <c r="W111" s="137">
        <f ca="1">_xlfn.XLOOKUP(G111&amp;$W$2,BS_CONTROLE[CHAVE],BS_CONTROLE[Quantidade_11],"-")</f>
        <v>340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2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70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500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1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4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266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1115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4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32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1020</v>
      </c>
      <c r="W148" s="137">
        <f ca="1">_xlfn.XLOOKUP(G148&amp;$W$2,BS_CONTROLE[CHAVE],BS_CONTROLE[Quantidade_11],"-")</f>
        <v>340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30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60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70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2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4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500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1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266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1115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4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>
        <f ca="1">_xlfn.XLOOKUP(G180&amp;$W$2,BS_CONTROLE[CHAVE],BS_CONTROLE[Quantidade_11],"-")</f>
        <v>60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32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30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1020</v>
      </c>
      <c r="W184" s="137">
        <f ca="1">_xlfn.XLOOKUP(G184&amp;$W$2,BS_CONTROLE[CHAVE],BS_CONTROLE[Quantidade_11],"-")</f>
        <v>340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70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70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2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2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1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1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10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>
        <f ca="1">_xlfn.XLOOKUP(G201&amp;$W$2,BS_CONTROLE[CHAVE],BS_CONTROLE[Quantidade_11],"-")</f>
        <v>500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1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500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400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266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1115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500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4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4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312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32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30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1020</v>
      </c>
      <c r="W228" s="137">
        <f ca="1">_xlfn.XLOOKUP(G228&amp;$W$2,BS_CONTROLE[CHAVE],BS_CONTROLE[Quantidade_11],"-")</f>
        <v>340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70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2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500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1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500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266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1115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1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4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266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1115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4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0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32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30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1020</v>
      </c>
      <c r="W263" s="137">
        <f ca="1">_xlfn.XLOOKUP(G263&amp;$W$2,BS_CONTROLE[CHAVE],BS_CONTROLE[Quantidade_11],"-")</f>
        <v>340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25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2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2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70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1</v>
      </c>
      <c r="W282" s="137">
        <f ca="1">_xlfn.XLOOKUP(G282&amp;$W$2,BS_CONTROLE[CHAVE],BS_CONTROLE[Quantidade_11],"-")</f>
        <v>400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500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1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266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1115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2</v>
      </c>
      <c r="W288" s="137">
        <f ca="1">_xlfn.XLOOKUP(G288&amp;$W$2,BS_CONTROLE[CHAVE],BS_CONTROLE[Quantidade_11],"-")</f>
        <v>4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25</v>
      </c>
      <c r="W307" s="137">
        <f ca="1">_xlfn.XLOOKUP(G307&amp;$W$2,BS_CONTROLE[CHAVE],BS_CONTROLE[Quantidade_11],"-")</f>
        <v>25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4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1461</v>
      </c>
      <c r="D5" s="230"/>
      <c r="E5" s="230"/>
      <c r="F5" s="230"/>
      <c r="G5" s="230"/>
      <c r="H5" s="230"/>
      <c r="I5" s="230"/>
      <c r="J5" s="231"/>
      <c r="K5" s="232" t="s">
        <v>1462</v>
      </c>
      <c r="L5" s="233"/>
      <c r="M5" s="233"/>
      <c r="N5" s="233"/>
      <c r="O5" s="234" t="s">
        <v>1463</v>
      </c>
      <c r="P5" s="235"/>
    </row>
    <row r="6" spans="1:16" s="74" customFormat="1" ht="15" customHeight="1">
      <c r="A6" s="66" t="s">
        <v>1459</v>
      </c>
      <c r="B6" s="75" t="s">
        <v>1458</v>
      </c>
      <c r="C6" s="76" t="s">
        <v>962</v>
      </c>
      <c r="D6" s="77" t="s">
        <v>963</v>
      </c>
      <c r="E6" s="76" t="s">
        <v>1464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1465</v>
      </c>
      <c r="M6" s="80" t="s">
        <v>576</v>
      </c>
      <c r="N6" s="81" t="s">
        <v>957</v>
      </c>
      <c r="O6" s="158" t="s">
        <v>1000</v>
      </c>
      <c r="P6" s="133" t="s">
        <v>1466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1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1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1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 xml:space="preserve">RDC avariado, previsão de liberação 12h00 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1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1</v>
      </c>
      <c r="P286" s="147" t="str">
        <f>IF($A$2=1,IF(SP_SUL!BJ286="","*",SP_SUL!BJ286),IF(SP_SUL!BK286="","*",SP_SUL!BK286))</f>
        <v>*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0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2026-03-09T12:52:12Z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