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840" documentId="8_{B6337239-1A00-434D-AAD0-422EA1FEB5AE}" xr6:coauthVersionLast="47" xr6:coauthVersionMax="47" xr10:uidLastSave="{E60FE70A-3B57-4527-AC63-D40F177B363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85" i="1" l="1" a="1"/>
  <c r="M485" i="1"/>
  <c r="N485" i="1" a="1"/>
  <c r="N485" i="1"/>
  <c r="M486" i="1" a="1"/>
  <c r="M486" i="1"/>
  <c r="N486" i="1" a="1"/>
  <c r="N486" i="1"/>
  <c r="A531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1" i="1"/>
  <c r="BC471" i="1" a="1"/>
  <c r="BC471" i="1"/>
  <c r="BF471" i="1"/>
  <c r="BR471" i="1"/>
  <c r="BS471" i="1"/>
  <c r="AI471" i="1"/>
  <c r="BB471" i="1" s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R479" i="1"/>
  <c r="S479" i="12" s="1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R487" i="1"/>
  <c r="BS487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R470" i="1" s="1"/>
  <c r="BB470" i="1"/>
  <c r="BC470" i="1" a="1"/>
  <c r="BC470" i="1"/>
  <c r="BD470" i="1" a="1"/>
  <c r="BD470" i="1"/>
  <c r="BE470" i="1"/>
  <c r="BF470" i="1"/>
  <c r="BQ470" i="1"/>
  <c r="AI472" i="1"/>
  <c r="AJ472" i="1"/>
  <c r="AK472" i="1"/>
  <c r="AL472" i="1"/>
  <c r="AO472" i="1"/>
  <c r="AP472" i="1"/>
  <c r="AQ472" i="1"/>
  <c r="AY472" i="1"/>
  <c r="BR472" i="1" s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R488" i="1" s="1"/>
  <c r="BB488" i="1"/>
  <c r="BC488" i="1" a="1"/>
  <c r="BC488" i="1"/>
  <c r="BD488" i="1" a="1"/>
  <c r="BD488" i="1"/>
  <c r="BE488" i="1"/>
  <c r="BF488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88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M487" i="1" a="1"/>
  <c r="M487" i="1"/>
  <c r="N487" i="1" a="1"/>
  <c r="N487" i="1"/>
  <c r="K496" i="12"/>
  <c r="L496" i="12"/>
  <c r="K497" i="12"/>
  <c r="L497" i="12"/>
  <c r="K498" i="12"/>
  <c r="L498" i="12"/>
  <c r="K499" i="12"/>
  <c r="L499" i="12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R486" i="1"/>
  <c r="S487" i="12" s="1"/>
  <c r="S486" i="1" a="1"/>
  <c r="S486" i="1"/>
  <c r="D487" i="12" s="1"/>
  <c r="T486" i="1" a="1"/>
  <c r="T486" i="1"/>
  <c r="E487" i="12" s="1"/>
  <c r="U486" i="1"/>
  <c r="R487" i="1"/>
  <c r="S487" i="1" a="1"/>
  <c r="S487" i="1"/>
  <c r="D488" i="12" s="1"/>
  <c r="T487" i="1" a="1"/>
  <c r="T487" i="1"/>
  <c r="E488" i="12" s="1"/>
  <c r="U487" i="1"/>
  <c r="R488" i="1"/>
  <c r="S489" i="12" s="1"/>
  <c r="S488" i="1" a="1"/>
  <c r="S488" i="1"/>
  <c r="D489" i="12" s="1"/>
  <c r="T488" i="1" a="1"/>
  <c r="T488" i="1"/>
  <c r="E489" i="12" s="1"/>
  <c r="U488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D503" i="12"/>
  <c r="E503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/>
  <c r="K424" i="12" s="1"/>
  <c r="N427" i="1" a="1"/>
  <c r="N427" i="1"/>
  <c r="L424" i="12" s="1"/>
  <c r="M428" i="1" a="1"/>
  <c r="M428" i="1" s="1"/>
  <c r="K425" i="12" s="1"/>
  <c r="N428" i="1" a="1"/>
  <c r="N428" i="1"/>
  <c r="L425" i="12" s="1"/>
  <c r="M430" i="1" a="1"/>
  <c r="M430" i="1"/>
  <c r="K427" i="12" s="1"/>
  <c r="M431" i="1" a="1"/>
  <c r="M431" i="1" s="1"/>
  <c r="K428" i="12" s="1"/>
  <c r="N431" i="1" a="1"/>
  <c r="N431" i="1"/>
  <c r="L428" i="12" s="1"/>
  <c r="M432" i="1" a="1"/>
  <c r="M432" i="1"/>
  <c r="K429" i="12" s="1"/>
  <c r="N432" i="1" a="1"/>
  <c r="N432" i="1" s="1"/>
  <c r="L429" i="12" s="1"/>
  <c r="M437" i="1" a="1"/>
  <c r="M437" i="1"/>
  <c r="K434" i="12" s="1"/>
  <c r="N437" i="1" a="1"/>
  <c r="N437" i="1"/>
  <c r="L434" i="12" s="1"/>
  <c r="M438" i="1" a="1"/>
  <c r="M438" i="1" s="1"/>
  <c r="K435" i="12" s="1"/>
  <c r="N438" i="1" a="1"/>
  <c r="N438" i="1"/>
  <c r="L435" i="12" s="1"/>
  <c r="M439" i="1" a="1"/>
  <c r="M439" i="1"/>
  <c r="K436" i="12" s="1"/>
  <c r="N439" i="1" a="1"/>
  <c r="N439" i="1" s="1"/>
  <c r="L436" i="12" s="1"/>
  <c r="M440" i="1" a="1"/>
  <c r="M440" i="1"/>
  <c r="K437" i="12" s="1"/>
  <c r="N440" i="1" a="1"/>
  <c r="N440" i="1"/>
  <c r="L437" i="12" s="1"/>
  <c r="M447" i="1" a="1"/>
  <c r="M447" i="1" s="1"/>
  <c r="N447" i="1" a="1"/>
  <c r="N447" i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/>
  <c r="L446" i="12" s="1"/>
  <c r="M450" i="1" a="1"/>
  <c r="M450" i="1" s="1"/>
  <c r="N450" i="1" a="1"/>
  <c r="N450" i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/>
  <c r="L346" i="12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BE11" i="1" s="1"/>
  <c r="AP11" i="1"/>
  <c r="AQ11" i="1"/>
  <c r="AY11" i="1"/>
  <c r="BB11" i="1"/>
  <c r="BC11" i="1" a="1"/>
  <c r="BC11" i="1" s="1"/>
  <c r="BD11" i="1" a="1"/>
  <c r="BD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N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N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N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349" i="1" l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8" i="1"/>
  <c r="L489" i="12"/>
  <c r="AM488" i="1"/>
  <c r="K489" i="12"/>
  <c r="AN487" i="1"/>
  <c r="L488" i="12"/>
  <c r="AM487" i="1"/>
  <c r="K488" i="12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Q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<sst xmlns="http://schemas.openxmlformats.org/spreadsheetml/2006/main" count="8177" uniqueCount="1995">
  <si>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</si>
  <si>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</si>
  <si>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</si>
  <si>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</si>
  <si>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</si>
  <si>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</si>
  <si>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</si>
  <si>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</si>
  <si>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</si>
  <si>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</si>
  <si>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</si>
  <si>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</si>
  <si>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</si>
  <si>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</si>
  <si>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</si>
  <si>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</si>
  <si>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</si>
  <si>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</si>
  <si>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</si>
  <si>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</si>
  <si>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</si>
  <si>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</si>
  <si>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</si>
  <si>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</si>
  <si>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</si>
  <si>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</si>
  <si>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</si>
  <si>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</si>
  <si>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</si>
  <si>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</si>
  <si>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</si>
  <si>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</si>
  <si>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</si>
  <si>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</si>
  <si>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</si>
  <si>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</si>
  <si>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</si>
  <si>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</si>
  <si>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</si>
  <si>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</si>
  <si>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</si>
  <si>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</si>
  <si>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</si>
  <si>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</si>
  <si>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</si>
  <si>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</si>
  <si>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</si>
  <si>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</si>
  <si>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</si>
  <si>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</si>
  <si>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</si>
  <si>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</si>
  <si>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</si>
  <si>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</si>
  <si>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</si>
  <si>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</si>
  <si>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</si>
  <si>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</si>
  <si>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</si>
  <si>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</si>
  <si>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</si>
  <si>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</si>
  <si>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</si>
  <si>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</si>
  <si>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</si>
  <si>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</si>
  <si>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</si>
  <si>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</si>
  <si>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</si>
  <si>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</si>
  <si>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</si>
  <si>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</si>
  <si>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</si>
  <si>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</si>
  <si>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</si>
  <si>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</si>
  <si>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</si>
  <si>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</si>
  <si>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</si>
  <si>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</si>
  <si>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</si>
  <si>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</si>
  <si>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</si>
  <si>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</si>
  <si>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</si>
  <si>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</si>
  <si>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</si>
  <si>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</si>
  <si>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</si>
  <si>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</si>
  <si>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</si>
  <si>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</si>
  <si>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</si>
  <si>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</si>
  <si>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</si>
  <si>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</si>
  <si>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</si>
  <si>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</si>
  <si>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</si>
  <si>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</si>
  <si>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</si>
  <si>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</si>
  <si>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</si>
  <si>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</si>
  <si>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</si>
  <si>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</si>
  <si>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</si>
  <si>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</si>
  <si>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</si>
  <si>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</si>
  <si>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</si>
  <si>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</si>
  <si>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</si>
  <si>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</si>
  <si>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</si>
  <si>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</si>
  <si>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</si>
  <si>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</si>
  <si>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</si>
  <si>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</si>
  <si>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</si>
  <si>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</si>
  <si>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</si>
  <si>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</si>
  <si>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</si>
  <si>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</si>
  <si>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</si>
  <si>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</si>
  <si>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</si>
  <si>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</si>
  <si>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</si>
  <si>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</si>
  <si>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</si>
  <si>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</si>
  <si>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</si>
  <si>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</si>
  <si>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</si>
  <si>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</si>
  <si>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</si>
  <si>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</si>
  <si>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</si>
  <si>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</si>
  <si>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</si>
  <si>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</si>
  <si>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</si>
  <si>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</si>
  <si>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</si>
  <si>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</si>
  <si>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</si>
  <si>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</si>
  <si>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</si>
  <si>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</si>
  <si>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</si>
  <si>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</si>
  <si>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</si>
  <si>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</si>
  <si>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</si>
  <si>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</si>
  <si>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</si>
  <si>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</si>
  <si>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</si>
  <si>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</si>
  <si>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</si>
  <si>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</si>
  <si>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</si>
  <si>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</si>
  <si>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</si>
  <si>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</si>
  <si>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</si>
  <si>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</si>
  <si>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</si>
  <si>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</si>
  <si>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</si>
  <si>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</si>
  <si>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</si>
  <si>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</si>
  <si>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</si>
  <si>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</si>
  <si>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</si>
  <si>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</si>
  <si>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</si>
  <si>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</si>
  <si>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</si>
  <si>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</si>
  <si>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</si>
  <si>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</si>
  <si>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</si>
  <si>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</si>
  <si>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</si>
  <si>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</si>
  <si>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</si>
  <si>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</si>
  <si>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</si>
  <si>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</si>
  <si>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</si>
  <si>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</si>
  <si>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</si>
  <si>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</si>
  <si>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</si>
  <si>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</si>
  <si>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</si>
  <si>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</si>
  <si>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</si>
  <si>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</si>
  <si>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</si>
  <si>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</si>
  <si>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</si>
  <si>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</si>
  <si>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</si>
  <si>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</si>
  <si>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</si>
  <si>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</si>
  <si>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</si>
  <si>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</si>
  <si>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</si>
  <si>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</si>
  <si>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</si>
  <si>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</si>
  <si>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</si>
  <si>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</si>
  <si>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</si>
  <si>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</si>
  <si>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</si>
  <si>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</si>
  <si>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</si>
  <si>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</si>
  <si>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</si>
  <si>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</si>
  <si>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</si>
  <si>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</si>
  <si>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</si>
  <si>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</si>
  <si>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</si>
  <si>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</si>
  <si>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</si>
  <si>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</si>
  <si>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</si>
  <si>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</si>
  <si>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</si>
  <si>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</si>
  <si>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</si>
  <si>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</si>
  <si>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</si>
  <si>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</si>
  <si>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</si>
  <si>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</si>
  <si>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</si>
  <si>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</si>
  <si>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</si>
  <si>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</si>
  <si>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</si>
  <si>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</si>
  <si>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</si>
  <si>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</si>
  <si>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</si>
  <si>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</si>
  <si>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</si>
  <si>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</si>
  <si>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</si>
  <si>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</si>
  <si>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</si>
  <si>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</si>
  <si>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</si>
  <si>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</si>
  <si>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</si>
  <si>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</si>
  <si>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</si>
  <si>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</si>
  <si>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</si>
  <si>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</si>
  <si>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</si>
  <si>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</si>
  <si>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</si>
  <si>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</si>
  <si>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</si>
  <si>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</si>
  <si>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</si>
  <si>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</si>
  <si>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</si>
  <si>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</si>
  <si>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</si>
  <si>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</si>
  <si>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</si>
  <si>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</si>
  <si>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</si>
  <si>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</si>
  <si>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</si>
  <si>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</si>
  <si>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</si>
  <si>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</si>
  <si>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</si>
  <si>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</si>
  <si>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</si>
  <si>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</si>
  <si>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</si>
  <si>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</si>
  <si>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</si>
  <si>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</si>
  <si>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</si>
  <si>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</si>
  <si>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</si>
  <si>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</si>
  <si>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</si>
  <si>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</si>
  <si>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</si>
  <si>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</si>
  <si>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</si>
  <si>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</si>
  <si>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</si>
  <si>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</si>
  <si>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</si>
  <si>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</si>
  <si>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</si>
  <si>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</si>
  <si>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</si>
  <si>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</si>
  <si>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</si>
  <si>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</si>
  <si>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</si>
  <si>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</si>
  <si>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</si>
  <si>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</si>
  <si>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</si>
  <si>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</si>
  <si>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</si>
  <si>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</si>
  <si>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</si>
  <si>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</si>
  <si>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</si>
  <si>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</si>
  <si>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</si>
  <si>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</si>
  <si>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</si>
  <si>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</si>
  <si>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</si>
  <si>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</si>
  <si>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</si>
  <si>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</si>
  <si>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</si>
  <si>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</si>
  <si>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</si>
  <si>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</si>
  <si>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</si>
  <si>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</si>
  <si>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</si>
  <si>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</si>
  <si>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</si>
  <si>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</si>
  <si>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</si>
  <si>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</si>
  <si>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</si>
  <si>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</si>
  <si>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</si>
  <si>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</si>
  <si>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</si>
  <si>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</si>
  <si>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</si>
  <si>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</si>
  <si>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</si>
  <si>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</si>
  <si>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</si>
  <si>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</si>
  <si>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</si>
  <si>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</si>
  <si>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</si>
  <si>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</si>
  <si>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</si>
  <si>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</si>
  <si>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</si>
  <si>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</si>
  <si>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</si>
  <si>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</si>
  <si>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</si>
  <si>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</si>
  <si>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</si>
  <si>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</si>
  <si>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</si>
  <si>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</si>
  <si>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</si>
  <si>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</si>
  <si>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</si>
  <si>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</si>
  <si>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</si>
  <si>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</si>
  <si>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</si>
  <si>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</si>
  <si>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</si>
  <si>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</si>
  <si>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</si>
  <si>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</si>
  <si>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</si>
  <si>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</si>
  <si>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</si>
  <si>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</si>
  <si>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</si>
  <si>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</si>
  <si>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</si>
  <si>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</si>
  <si>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</si>
  <si>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</si>
  <si>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</si>
  <si>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</si>
  <si>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</si>
  <si>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</si>
  <si>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</si>
  <si>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</si>
  <si>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</si>
  <si>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</si>
  <si>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</si>
  <si>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</si>
  <si>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</si>
  <si>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</si>
  <si>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</si>
  <si>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</si>
  <si>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</si>
  <si>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</si>
  <si>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</si>
  <si>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</si>
  <si>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</si>
  <si>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</si>
  <si>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</si>
  <si>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</si>
  <si>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</si>
  <si>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</si>
  <si>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</si>
  <si>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</si>
  <si>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</si>
  <si>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</si>
  <si>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</si>
  <si>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</si>
  <si>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</si>
  <si>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</si>
  <si>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</si>
  <si>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</si>
  <si>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</si>
  <si>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</si>
  <si>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</si>
  <si>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</si>
  <si>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</si>
  <si>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</si>
  <si>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</si>
  <si>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</si>
  <si>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</si>
  <si>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</si>
  <si>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</si>
  <si>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</si>
  <si>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</si>
  <si>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</si>
  <si>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</si>
  <si>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</si>
  <si>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</si>
  <si>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</si>
  <si>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</si>
  <si>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</si>
  <si>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</si>
  <si>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</si>
  <si>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</si>
  <si>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</si>
  <si>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</si>
  <si>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</si>
  <si>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</si>
  <si>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</si>
  <si>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</si>
  <si>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</si>
  <si>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</si>
  <si>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</si>
  <si>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</si>
  <si>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</si>
  <si>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</si>
  <si>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</si>
  <si>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</si>
  <si>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</si>
  <si>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</si>
  <si>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</si>
  <si>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</si>
  <si>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</si>
  <si>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</si>
  <si>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</si>
  <si>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</si>
  <si>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</si>
  <si>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</si>
  <si>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</si>
  <si>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</si>
  <si>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</si>
  <si>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</si>
  <si>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</si>
  <si>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</si>
  <si>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</si>
  <si>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</si>
  <si>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</si>
  <si>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</si>
  <si>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</si>
  <si>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</si>
  <si>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</si>
  <si>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</si>
  <si>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</si>
  <si>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</si>
  <si>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</si>
  <si>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</si>
  <si>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</si>
  <si>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</si>
  <si>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</si>
  <si>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</si>
  <si>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</si>
  <si>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</si>
  <si>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</si>
  <si>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</si>
  <si>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</si>
  <si>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</si>
  <si>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</si>
  <si>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</si>
  <si>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</si>
  <si>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</si>
  <si>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</si>
  <si>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</si>
  <si>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</si>
  <si>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</si>
  <si>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</si>
  <si>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</si>
  <si>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</si>
  <si>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</si>
  <si>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</si>
  <si>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</si>
  <si>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</si>
  <si>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</si>
  <si>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</si>
  <si>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</si>
  <si>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</si>
  <si>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</si>
  <si>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</si>
  <si>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</si>
  <si>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</si>
  <si>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</si>
  <si>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</si>
  <si>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</si>
  <si>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</si>
  <si>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</si>
  <si>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</si>
  <si>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</si>
  <si>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</si>
  <si>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</si>
  <si>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</si>
  <si>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</si>
  <si>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</si>
  <si>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</si>
  <si>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</si>
  <si>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</si>
  <si>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</si>
  <si>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</si>
  <si>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</si>
  <si>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</si>
  <si>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</si>
  <si>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</si>
  <si>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</si>
  <si>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</si>
  <si>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</si>
  <si>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</si>
  <si>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</si>
  <si>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</si>
  <si>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</si>
  <si>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</si>
  <si>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</si>
  <si>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</si>
  <si>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</si>
  <si>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</si>
  <si>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</si>
  <si>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</si>
  <si>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</si>
  <si>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</si>
  <si>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</si>
  <si>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</si>
  <si>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</si>
  <si>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</si>
  <si>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</si>
  <si>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</si>
  <si>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</si>
  <si>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</si>
  <si>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</si>
  <si>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</si>
  <si>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</si>
  <si>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</si>
  <si>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</si>
  <si>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</si>
  <si>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</si>
  <si>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</si>
  <si>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</si>
  <si>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</si>
  <si>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</si>
  <si>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</si>
  <si>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</si>
  <si>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</si>
  <si>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</si>
  <si>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</si>
  <si>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</si>
  <si>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</si>
  <si>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</si>
  <si>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</si>
  <si>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</si>
  <si>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</si>
  <si>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</si>
  <si>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</si>
  <si>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</si>
  <si>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</si>
  <si>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</si>
  <si>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</si>
  <si>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</si>
  <si>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</si>
  <si>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</si>
  <si>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</si>
  <si>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</si>
  <si>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</si>
  <si>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</si>
  <si>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</si>
  <si>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</si>
  <si>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</si>
  <si>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</si>
  <si>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</si>
  <si>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</si>
  <si>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</si>
  <si>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</si>
  <si>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</si>
  <si>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</si>
  <si>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</si>
  <si>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</si>
  <si>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</si>
  <si>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</si>
  <si>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</si>
  <si>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</si>
  <si>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</si>
  <si>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</si>
  <si>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</si>
  <si>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</si>
  <si>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</si>
  <si>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</si>
  <si>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</si>
  <si>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</si>
  <si>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</si>
  <si>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</si>
  <si>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</si>
  <si>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</si>
  <si>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</si>
  <si>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</si>
  <si>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</si>
  <si>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</si>
  <si>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</si>
  <si>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</si>
  <si>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</si>
  <si>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</si>
  <si>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</si>
  <si>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</si>
  <si>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</si>
  <si>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</si>
  <si>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</si>
  <si>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</si>
  <si>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</si>
  <si>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</si>
  <si>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</si>
  <si>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</si>
  <si>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</si>
  <si>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</si>
  <si>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</si>
  <si>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</si>
  <si>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</si>
  <si>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</si>
  <si>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</si>
  <si>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</si>
  <si>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</si>
  <si>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</si>
  <si>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</si>
  <si>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</si>
  <si>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</si>
  <si>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</si>
  <si>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</si>
  <si>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</si>
  <si>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</si>
  <si>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</si>
  <si>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</si>
  <si>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</si>
  <si>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</si>
  <si>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</si>
  <si>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</si>
  <si>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</si>
  <si>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</si>
  <si>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</si>
  <si>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</si>
  <si>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</si>
  <si>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</si>
  <si>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</si>
  <si>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</si>
  <si>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</si>
  <si>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</si>
  <si>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</si>
  <si>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</si>
  <si>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</si>
  <si>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</si>
  <si>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</si>
  <si>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</si>
  <si>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</si>
  <si>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</si>
  <si>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</si>
  <si>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</si>
  <si>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</si>
  <si>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</si>
  <si>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</si>
  <si>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</si>
  <si>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</si>
  <si>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</si>
  <si>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</si>
  <si>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</si>
  <si>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</si>
  <si>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</si>
  <si>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</si>
  <si>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</si>
  <si>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</si>
  <si>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</si>
  <si>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</si>
  <si>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</si>
  <si>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</si>
  <si>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</si>
  <si>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</si>
  <si>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</si>
  <si>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</si>
  <si>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</si>
  <si>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</si>
  <si>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</si>
  <si>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</si>
  <si>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</si>
  <si>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</si>
  <si>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</si>
  <si>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</si>
  <si>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</si>
  <si>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</si>
  <si>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</si>
  <si>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</si>
  <si>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</si>
  <si>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</si>
  <si>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</si>
  <si>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</si>
  <si>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</si>
  <si>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</si>
  <si>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</si>
  <si>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</si>
  <si>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</si>
  <si>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</si>
  <si>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</si>
  <si>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</si>
  <si>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</si>
  <si>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</si>
  <si>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</si>
  <si>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</si>
  <si>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</si>
  <si>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</si>
  <si>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</si>
  <si>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</si>
  <si>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</si>
  <si>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</si>
  <si>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</si>
  <si>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</si>
  <si>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</si>
  <si>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</si>
  <si>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</si>
  <si>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</si>
  <si>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</si>
  <si>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</si>
  <si>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</si>
  <si>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</si>
  <si>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</si>
  <si>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</si>
  <si>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</si>
  <si>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</si>
  <si>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</si>
  <si>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</si>
  <si>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</si>
  <si>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</si>
  <si>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</si>
  <si>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</si>
  <si>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</si>
  <si>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</si>
  <si>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</si>
  <si>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</si>
  <si>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</si>
  <si>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</si>
  <si>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</si>
  <si>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</si>
  <si>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</si>
  <si>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</si>
  <si>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</si>
  <si>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</si>
  <si>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</si>
  <si>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</si>
  <si>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</si>
  <si>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</si>
  <si>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</si>
  <si>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</si>
  <si>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</si>
  <si>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</si>
  <si>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</si>
  <si>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</si>
  <si>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</si>
  <si>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</si>
  <si>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</si>
  <si>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</si>
  <si>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</si>
  <si>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</si>
  <si>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</si>
  <si>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</si>
  <si>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</si>
  <si>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</si>
  <si>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</si>
  <si>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</si>
  <si>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</si>
  <si>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</si>
  <si>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</si>
  <si>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</si>
  <si>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</si>
  <si>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</si>
  <si>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</si>
  <si>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</si>
  <si>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</si>
  <si>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</si>
  <si>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</si>
  <si>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</si>
  <si>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</si>
  <si>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</si>
  <si>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</si>
  <si>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</si>
  <si>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</si>
  <si>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</si>
  <si>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</si>
  <si>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</si>
  <si>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</si>
  <si>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</si>
  <si>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</si>
  <si>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</si>
  <si>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</si>
  <si>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</si>
  <si>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</si>
  <si>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</si>
  <si>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</si>
  <si>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</si>
  <si>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</si>
  <si>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</si>
  <si>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</si>
  <si>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</si>
  <si>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</si>
  <si>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</si>
  <si>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</si>
  <si>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</si>
  <si>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</si>
  <si>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</si>
  <si>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</si>
  <si>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</si>
  <si>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</si>
  <si>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</si>
  <si>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</si>
  <si>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</si>
  <si>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</si>
  <si>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</si>
  <si>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</si>
  <si>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</si>
  <si>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</si>
  <si>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</si>
  <si>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</si>
  <si>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</si>
  <si>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</si>
  <si>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</si>
  <si>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</si>
  <si>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</si>
  <si>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</si>
  <si>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</si>
  <si>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</si>
  <si>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</si>
  <si>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</si>
  <si>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</si>
  <si>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</si>
  <si>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</si>
  <si>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</si>
  <si>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</si>
  <si>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</si>
  <si>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</si>
  <si>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</si>
  <si>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</si>
  <si>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</si>
  <si>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</si>
  <si>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</si>
  <si>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</si>
  <si>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</si>
  <si>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</si>
  <si>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</si>
  <si>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</si>
  <si>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</si>
  <si>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</si>
  <si>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</si>
  <si>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</si>
  <si>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</si>
  <si>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</si>
  <si>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</si>
  <si>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</si>
  <si>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</si>
  <si>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</si>
  <si>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</si>
  <si>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</si>
  <si>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</si>
  <si>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</si>
  <si>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</si>
  <si>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</si>
  <si>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</si>
  <si>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</si>
  <si>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</si>
  <si>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</si>
  <si>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</si>
  <si>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</si>
  <si>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</si>
  <si>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</si>
  <si>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</si>
  <si>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</si>
  <si>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</si>
  <si>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</si>
  <si>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</si>
  <si>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</si>
  <si>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</si>
  <si>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</si>
  <si>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</si>
  <si>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</si>
  <si>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</si>
  <si>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</si>
  <si>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</si>
  <si>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</si>
  <si>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</si>
  <si>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</si>
  <si>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</si>
  <si>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</si>
  <si>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</si>
  <si>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</si>
  <si>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</si>
  <si>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</si>
  <si>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</si>
  <si>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</si>
  <si>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</si>
  <si>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</si>
  <si>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</si>
  <si>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</si>
  <si>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</si>
  <si>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</si>
  <si>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</si>
  <si>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</si>
  <si>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</si>
  <si>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</si>
  <si>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</si>
  <si>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</si>
  <si>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</si>
  <si>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</si>
  <si>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</si>
  <si>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</si>
  <si>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</si>
  <si>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</si>
  <si>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</si>
  <si>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</si>
  <si>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</si>
  <si>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</si>
  <si>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</si>
  <si>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</si>
  <si>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</si>
  <si>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</si>
  <si>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</si>
  <si>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</si>
  <si>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</si>
  <si>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</si>
  <si>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</si>
  <si>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</si>
  <si>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</si>
  <si>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</si>
  <si>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</si>
  <si>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</si>
  <si>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</si>
  <si>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</si>
  <si>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</si>
  <si>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</si>
  <si>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</si>
  <si>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</si>
  <si>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</si>
  <si>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</si>
  <si>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</si>
  <si>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</si>
  <si>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</si>
  <si>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</si>
  <si>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</si>
  <si>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</si>
  <si>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</si>
  <si>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</si>
  <si>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</si>
  <si>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</si>
  <si>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</si>
  <si>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</si>
  <si>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</si>
  <si>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</si>
  <si>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</si>
  <si>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</si>
  <si>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</si>
  <si>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</si>
  <si>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</si>
  <si>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</si>
  <si>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</si>
  <si>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</si>
  <si>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</si>
  <si>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</si>
  <si>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</si>
  <si>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</si>
  <si>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</si>
  <si>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</si>
  <si>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</si>
  <si>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</si>
  <si>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</si>
  <si>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</si>
  <si>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</si>
  <si>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</si>
  <si>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</si>
  <si>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</si>
  <si>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</si>
  <si>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</si>
  <si>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</si>
  <si>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</si>
  <si>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</si>
  <si>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</si>
  <si>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</si>
  <si>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</si>
  <si>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</si>
  <si>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</si>
  <si>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</si>
  <si>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</si>
  <si>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</si>
  <si>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</si>
  <si>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</si>
  <si>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</si>
  <si>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</si>
  <si>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</si>
  <si>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</si>
  <si>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</si>
  <si>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</si>
  <si>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</si>
  <si>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</si>
  <si>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</si>
  <si>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</si>
  <si>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</si>
  <si>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</si>
  <si>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</si>
  <si>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</si>
  <si>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</si>
  <si>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</si>
  <si>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</si>
  <si>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</si>
  <si>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</si>
  <si>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</si>
  <si>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</si>
  <si>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</si>
  <si>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</si>
  <si>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</si>
  <si>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</si>
  <si>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</si>
  <si>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</si>
  <si>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</si>
  <si>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</si>
  <si>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</si>
  <si>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</si>
  <si>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</si>
  <si>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</si>
  <si>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</si>
  <si>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</si>
  <si>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</si>
  <si>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</si>
  <si>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</si>
  <si>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</si>
  <si>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</si>
  <si>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</si>
  <si>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</si>
  <si>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</si>
  <si>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</si>
  <si>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</si>
  <si>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</si>
  <si>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</si>
  <si>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</si>
  <si>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</si>
  <si>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</si>
  <si>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</si>
  <si>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</si>
  <si>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</si>
  <si>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</si>
  <si>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</si>
  <si>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</si>
  <si>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</si>
  <si>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</si>
  <si>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</si>
  <si>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</si>
  <si>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</si>
  <si>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</si>
  <si>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</si>
  <si>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</si>
  <si>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</si>
  <si>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</si>
  <si>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</si>
  <si>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</si>
  <si>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</si>
  <si>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</si>
  <si>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</si>
  <si>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</si>
  <si>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</si>
  <si>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</si>
  <si>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</si>
  <si>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</si>
  <si>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</si>
  <si>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</si>
  <si>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</si>
  <si>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</si>
  <si>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</si>
  <si>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</si>
  <si>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</si>
  <si>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</si>
  <si>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</si>
  <si>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</si>
  <si>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</si>
  <si>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</si>
  <si>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</si>
  <si>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</si>
  <si>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</si>
  <si>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</si>
  <si>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</si>
  <si>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</si>
  <si>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</si>
  <si>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</si>
  <si>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</si>
  <si>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</si>
  <si>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</si>
  <si>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</si>
  <si>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</si>
  <si>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</si>
  <si>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</si>
  <si>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</si>
  <si>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</si>
  <si>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</si>
  <si>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</si>
  <si>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</si>
  <si>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</si>
  <si>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</si>
  <si>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</si>
  <si>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</si>
  <si>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</si>
  <si>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</si>
  <si>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</si>
  <si>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</si>
  <si>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</si>
  <si>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</si>
  <si>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</si>
  <si>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</si>
  <si>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</si>
  <si>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</si>
  <si>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</si>
  <si>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</si>
  <si>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</si>
  <si>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</si>
  <si>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</si>
  <si>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</si>
  <si>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</si>
  <si>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</si>
  <si>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</si>
  <si>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</si>
  <si>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</si>
  <si>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</si>
  <si>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</si>
  <si>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</si>
  <si>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</si>
  <si>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</si>
  <si>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</si>
  <si>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</si>
  <si>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</si>
  <si>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</si>
  <si>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</si>
  <si>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</si>
  <si>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</si>
  <si>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</si>
  <si>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</si>
  <si>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</si>
  <si>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</si>
  <si>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</si>
  <si>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</si>
  <si>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</si>
  <si>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</si>
  <si>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</si>
  <si>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</si>
  <si>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</si>
  <si>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</si>
  <si>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</si>
  <si>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</si>
  <si>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</si>
  <si>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</si>
  <si>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</si>
  <si>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</si>
  <si>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</si>
  <si>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</si>
  <si>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</si>
  <si>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</si>
  <si>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</si>
  <si>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</si>
  <si>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</si>
  <si>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</si>
  <si>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</si>
  <si>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</si>
  <si>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</si>
  <si>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</si>
  <si>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</si>
  <si>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</si>
  <si>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</si>
  <si>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</si>
  <si>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</si>
  <si>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</si>
  <si>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</si>
  <si>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</si>
  <si>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</si>
  <si>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</si>
  <si>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</si>
  <si>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</si>
  <si>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</si>
  <si>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</si>
  <si>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</si>
  <si>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</si>
  <si>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</si>
  <si>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</si>
  <si>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</si>
  <si>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</si>
  <si>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</si>
  <si>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</si>
  <si>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</si>
  <si>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</si>
  <si>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</si>
  <si>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</si>
  <si>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</si>
  <si>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</si>
  <si>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</si>
  <si>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</si>
  <si>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</si>
  <si>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</si>
  <si>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</si>
  <si>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</si>
  <si>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</si>
  <si>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</si>
  <si>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</si>
  <si>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</si>
  <si>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</si>
  <si>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</si>
  <si>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</si>
  <si>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</si>
  <si>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</si>
  <si>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</si>
  <si>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</si>
  <si>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</si>
  <si>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</si>
  <si>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</si>
  <si>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</si>
  <si>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</si>
  <si>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</si>
  <si>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</si>
  <si>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</si>
  <si>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</si>
  <si>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</si>
  <si>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</si>
  <si>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</si>
  <si>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</si>
  <si>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</si>
  <si>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</si>
  <si>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</si>
  <si>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</si>
  <si>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</si>
  <si>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</si>
  <si>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</si>
  <si>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</si>
  <si>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</si>
  <si>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</si>
  <si>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</si>
  <si>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</si>
  <si>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</si>
  <si>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</si>
  <si>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</si>
  <si>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</si>
  <si>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</si>
  <si>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</si>
  <si>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</si>
  <si>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</si>
  <si>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</si>
  <si>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</si>
  <si>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</si>
  <si>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</si>
  <si>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</si>
  <si>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</si>
  <si>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</si>
  <si>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</si>
  <si>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</si>
  <si>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</si>
  <si>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</si>
  <si>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</si>
  <si>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</si>
  <si>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</si>
  <si>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</si>
  <si>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</si>
  <si>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</si>
  <si>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</si>
  <si>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</si>
  <si>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</si>
  <si>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</si>
  <si>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</si>
  <si>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</si>
  <si>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</si>
  <si>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</si>
  <si>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</si>
  <si>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</si>
  <si>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</si>
  <si>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</si>
  <si>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</si>
  <si>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</si>
  <si>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</si>
  <si>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</si>
  <si>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</si>
  <si>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</si>
  <si>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</si>
  <si>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</si>
  <si>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</si>
  <si>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</si>
  <si>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</si>
  <si>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</si>
  <si>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</si>
  <si>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</si>
  <si>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</si>
  <si>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</si>
  <si>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</si>
  <si>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</si>
  <si>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</si>
  <si>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</si>
  <si>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</si>
  <si>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</si>
  <si>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</si>
  <si>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</si>
  <si>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</si>
  <si>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</si>
  <si>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</si>
  <si>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</si>
  <si>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</si>
  <si>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</si>
  <si>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</si>
  <si>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</si>
  <si>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</si>
  <si>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</si>
  <si>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</si>
  <si>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</si>
  <si>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</si>
  <si>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</si>
  <si>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</si>
  <si>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</si>
  <si>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</si>
  <si>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</si>
  <si>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</si>
  <si>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</si>
  <si>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</si>
  <si>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</si>
  <si>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</si>
  <si>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</si>
  <si>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</si>
  <si>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</si>
  <si>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</si>
  <si>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</si>
  <si>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</si>
  <si>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</si>
  <si>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</si>
  <si>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</si>
  <si>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</si>
  <si>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</si>
  <si>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</si>
  <si>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</si>
  <si>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</si>
  <si>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</si>
  <si>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</si>
  <si>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</si>
  <si>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</si>
  <si>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</si>
  <si>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</si>
  <si>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</si>
  <si>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</si>
  <si>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</si>
  <si>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</si>
  <si>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</si>
  <si>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</si>
  <si>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</si>
  <si>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</si>
  <si>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</si>
  <si>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</si>
  <si>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</si>
  <si>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</si>
  <si>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</si>
  <si>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</si>
  <si>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</si>
  <si>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</si>
  <si>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</si>
  <si>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</si>
  <si>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</si>
  <si>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</si>
  <si>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</si>
  <si>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</si>
  <si>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</si>
  <si>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</si>
  <si>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</si>
  <si>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</si>
  <si>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</si>
  <si>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</si>
  <si>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</si>
  <si>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</si>
  <si>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</si>
  <si>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</si>
  <si>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</si>
  <si>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</si>
  <si>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</si>
  <si>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</si>
  <si>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</si>
  <si>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</si>
  <si>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</si>
  <si>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</si>
  <si>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</si>
  <si>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</si>
  <si>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</si>
  <si>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</si>
  <si>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</si>
  <si>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</si>
  <si>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</si>
  <si>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</si>
  <si>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</si>
  <si>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</si>
  <si>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</si>
  <si>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</si>
  <si>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</si>
  <si>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</si>
  <si>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</si>
  <si>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</si>
  <si>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</si>
  <si>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</si>
  <si>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</si>
  <si>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</si>
  <si>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</si>
  <si>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</si>
  <si>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</si>
  <si>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</si>
  <si>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</si>
  <si>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</si>
  <si>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</si>
  <si>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</si>
  <si>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</si>
  <si>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</si>
  <si>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</si>
  <si>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</si>
  <si>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</si>
  <si>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</si>
  <si>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</si>
  <si>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</si>
  <si>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</si>
  <si>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</si>
  <si>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</si>
  <si>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</si>
  <si>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</si>
  <si>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</si>
  <si>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</si>
  <si>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</si>
  <si>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</si>
  <si>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</si>
  <si>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</si>
  <si>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</si>
  <si>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</si>
  <si>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</si>
  <si>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</si>
  <si>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</si>
  <si>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</si>
  <si>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</si>
  <si>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</si>
  <si>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</si>
  <si>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</si>
  <si>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</si>
  <si>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</si>
  <si>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</si>
  <si>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</si>
  <si>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</si>
  <si>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</si>
  <si>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</si>
  <si>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</si>
  <si>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</si>
  <si>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</si>
  <si>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</si>
  <si>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</si>
  <si>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</si>
  <si>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</si>
  <si>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</si>
  <si>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</si>
  <si>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</si>
  <si>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</si>
  <si>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</si>
  <si>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</si>
  <si>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</si>
  <si>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</si>
  <si>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</si>
  <si>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</si>
  <si>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</si>
  <si>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</si>
  <si>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</si>
  <si>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</si>
  <si>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</si>
  <si>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</si>
  <si>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</si>
  <si>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</si>
  <si>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</si>
  <si>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</si>
  <si>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</si>
  <si>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</si>
  <si>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</si>
  <si>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</si>
  <si>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</si>
  <si>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</si>
  <si>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</si>
  <si>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</si>
  <si>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</si>
  <si>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</si>
  <si>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</si>
  <si>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</si>
  <si>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</si>
  <si>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</si>
  <si>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</si>
  <si>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</si>
  <si>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</si>
  <si>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</si>
  <si>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</si>
  <si>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</si>
  <si>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</si>
  <si>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</si>
  <si>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</si>
  <si>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</si>
  <si>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</si>
  <si>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</si>
  <si>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</si>
  <si>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</si>
  <si>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</si>
  <si>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</si>
  <si>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</si>
  <si>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</si>
  <si>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</si>
  <si>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</si>
  <si>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</si>
  <si>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</si>
  <si>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</si>
  <si>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</si>
  <si>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</si>
  <si>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</si>
  <si>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</si>
  <si>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</si>
  <si>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</si>
  <si>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</si>
  <si>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</si>
  <si>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</si>
  <si>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</si>
  <si>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</si>
  <si>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</si>
  <si>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</si>
  <si>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</si>
  <si>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</si>
  <si>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</si>
  <si>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</si>
  <si>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</si>
  <si>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</si>
  <si>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</si>
  <si>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</si>
  <si>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</si>
  <si>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</si>
  <si>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</si>
  <si>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</si>
  <si>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</si>
  <si>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</si>
  <si>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</si>
  <si>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</si>
  <si>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</si>
  <si>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</si>
  <si>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</si>
  <si>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</si>
  <si>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</si>
  <si>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</si>
  <si>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</si>
  <si>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</si>
  <si>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</si>
  <si>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</si>
  <si>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</si>
  <si>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</si>
  <si>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</si>
  <si>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</si>
  <si>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</si>
  <si>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</si>
  <si>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</si>
  <si>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</si>
  <si>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</si>
  <si>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</si>
  <si>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</si>
  <si>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</si>
  <si>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</si>
  <si>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</si>
  <si>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</si>
  <si>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</si>
  <si>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</si>
  <si>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</si>
  <si>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</si>
  <si>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</si>
  <si>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</si>
  <si>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</si>
  <si>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</si>
  <si>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</si>
  <si>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</si>
  <si>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</si>
  <si>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</si>
  <si>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</si>
  <si>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</si>
  <si>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</si>
  <si>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</si>
  <si>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</si>
  <si>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</si>
  <si>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</si>
  <si>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</si>
  <si>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</si>
  <si>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</si>
  <si>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</si>
  <si>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</si>
  <si>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</si>
  <si>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</si>
  <si>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</si>
  <si>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</si>
  <si>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</si>
  <si>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</si>
  <si>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</si>
  <si>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</si>
  <si>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</si>
  <si>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</si>
  <si>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</si>
  <si>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</si>
  <si>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</si>
  <si>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</si>
  <si>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</si>
  <si>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</si>
  <si>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</si>
  <si>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</si>
  <si>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</si>
  <si>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</si>
  <si>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</si>
  <si>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</si>
  <si>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</si>
  <si>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</si>
  <si>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</si>
  <si>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</si>
  <si>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</si>
  <si>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</si>
  <si>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</si>
  <si>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</si>
  <si>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</si>
  <si>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</si>
  <si>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</si>
  <si>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</si>
  <si>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</si>
  <si>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</si>
  <si>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</si>
  <si>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</si>
  <si>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</si>
  <si>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</si>
  <si>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</si>
  <si>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</si>
  <si>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</si>
  <si>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</si>
  <si>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</si>
  <si>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</si>
  <si>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</si>
  <si>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</si>
  <si>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</si>
  <si>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</si>
  <si>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</si>
  <si>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</si>
  <si>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</si>
  <si>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</si>
  <si>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</si>
  <si>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</si>
  <si>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</si>
  <si>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</si>
  <si>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</si>
  <si>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</si>
  <si>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</si>
  <si>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</si>
  <si>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</si>
  <si>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</si>
  <si>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</si>
  <si>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</si>
  <si>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</si>
  <si>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</si>
  <si>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</si>
  <si>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</si>
  <si>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</si>
  <si>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</si>
  <si>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</si>
  <si>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</si>
  <si>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</si>
  <si>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</si>
  <si>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</si>
  <si>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</si>
  <si>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</si>
  <si>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</si>
  <si>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</si>
  <si>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</si>
  <si>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</si>
  <si>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</si>
  <si>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</si>
  <si>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</si>
  <si>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</si>
  <si>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</si>
  <si>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</si>
  <si>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</si>
  <si>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</si>
  <si>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</si>
  <si>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</si>
  <si>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</si>
  <si>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</si>
  <si>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</si>
  <si>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</si>
  <si>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</si>
  <si>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</si>
  <si>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</si>
  <si>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</si>
  <si>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</si>
  <si>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</si>
  <si>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</si>
  <si>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</si>
  <si>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</si>
  <si>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</si>
  <si>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</si>
  <si>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</si>
  <si>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</si>
  <si>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</si>
  <si>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</si>
  <si>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</si>
  <si>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</si>
  <si>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</si>
  <si>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</si>
  <si>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</si>
  <si>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</si>
  <si>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</si>
  <si>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</si>
  <si>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</si>
  <si>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</si>
  <si>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</si>
  <si>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</si>
  <si>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</si>
  <si>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</si>
  <si>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</si>
  <si>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</si>
  <si>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</si>
  <si>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</si>
  <si>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</si>
  <si>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</si>
  <si>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</si>
  <si>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</si>
  <si>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</si>
  <si>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</si>
  <si>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</si>
  <si>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</si>
  <si>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</si>
  <si>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</si>
  <si>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</si>
  <si>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</si>
  <si>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</si>
  <si>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</si>
  <si>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</si>
  <si>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</si>
  <si>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</si>
  <si>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</si>
  <si>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</si>
  <si>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</si>
  <si>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</si>
  <si>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</si>
  <si>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</si>
  <si>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</si>
  <si>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</si>
  <si>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</si>
  <si>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</si>
  <si>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</si>
  <si>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</si>
  <si>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</si>
  <si>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</si>
  <si>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</si>
  <si>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</si>
  <si>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</si>
  <si>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</si>
  <si>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</si>
  <si>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</si>
  <si>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</si>
  <si>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</si>
  <si>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</si>
  <si>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</si>
  <si>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</si>
  <si>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</si>
  <si>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</si>
  <si>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</si>
  <si>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</si>
  <si>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</si>
  <si>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</si>
  <si>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</si>
  <si>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</si>
  <si>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</si>
  <si>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</si>
  <si>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</si>
  <si>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</si>
  <si>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</si>
  <si>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</si>
  <si>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</si>
  <si>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</si>
  <si>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</si>
  <si>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</si>
  <si>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</si>
  <si>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</si>
  <si>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</si>
  <si>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</si>
  <si>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</si>
  <si>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</si>
  <si>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</si>
  <si>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</si>
  <si>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</si>
  <si>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</si>
  <si>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</si>
  <si>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</si>
  <si>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</si>
  <si>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</si>
  <si>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</si>
  <si>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</si>
  <si>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</si>
  <si>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</si>
  <si>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</si>
  <si>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</si>
  <si>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</si>
  <si>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</si>
  <si>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</si>
  <si>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</si>
  <si>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</si>
  <si>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</si>
  <si>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</si>
  <si>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</si>
  <si>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</si>
  <si>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</si>
  <si>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</si>
  <si>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</si>
  <si>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</si>
  <si>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</si>
  <si>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</si>
  <si>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</si>
  <si>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</si>
  <si>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</si>
  <si>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</si>
  <si>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</si>
  <si>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</si>
  <si>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</si>
  <si>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</si>
  <si>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</si>
  <si>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</si>
  <si>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</si>
  <si>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</si>
  <si>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</si>
  <si>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</si>
  <si>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</si>
  <si>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</si>
  <si>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</si>
  <si>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</si>
  <si>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</si>
  <si>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</si>
  <si>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</si>
  <si>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</si>
  <si>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</si>
  <si>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</si>
  <si>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</si>
  <si>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</si>
  <si>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</si>
  <si>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</si>
  <si>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</si>
  <si>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</si>
  <si>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</si>
  <si>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</si>
  <si>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</si>
  <si>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</si>
  <si>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</si>
  <si>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</si>
  <si>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</si>
  <si>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</si>
  <si>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</si>
  <si>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</si>
  <si>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</si>
  <si>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</si>
  <si>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</si>
  <si>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</si>
  <si>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</si>
  <si>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</si>
  <si>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</si>
  <si>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</si>
  <si>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</si>
  <si>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</si>
  <si>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</si>
  <si>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</si>
  <si>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</si>
  <si>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</si>
  <si>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</si>
  <si>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</si>
  <si>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</si>
  <si>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</si>
  <si>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</si>
  <si>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</si>
  <si>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</si>
  <si>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</si>
  <si>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</si>
  <si>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</si>
  <si>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</si>
  <si>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</si>
  <si>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</si>
  <si>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</si>
  <si>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</si>
  <si>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</si>
  <si>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</si>
  <si>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</si>
  <si>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</si>
  <si>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Previsão de MC1 as 14h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</si>
  <si>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</si>
  <si>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</si>
  <si>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</si>
  <si>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</si>
  <si>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</si>
  <si>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</t>
  </si>
  <si>
    <t>Inspeção de auto, apenas circulação</t>
  </si>
  <si>
    <t>MC1 as 07:41h - Licença as 8h</t>
  </si>
  <si>
    <t>Licença as 8h</t>
  </si>
  <si>
    <t>MC1 as 09:38 - Licença as 09:54h</t>
  </si>
  <si>
    <t>MC1 as 09:30h - faixa após M87</t>
  </si>
  <si>
    <t>Deslocar 2 DAS9 + 1AC44 a pedido do CCO</t>
  </si>
  <si>
    <t>MC1 as 11:32 - Licença as 11:35h</t>
  </si>
  <si>
    <t>Licença as 11:35h</t>
  </si>
  <si>
    <t>TGRTRO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</si>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</sst>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4" borderId="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G467" activePane="topRight" state="frozen"/>
      <selection pane="topRight" activeCell="A480" sqref="A480:XFD4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7" t="s">
        <v>1138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1139</v>
      </c>
      <c r="BI1" s="352"/>
      <c r="BJ1" s="353"/>
      <c r="BK1" s="354"/>
      <c r="BL1" s="49"/>
      <c r="BM1" s="344" t="s">
        <v>1140</v>
      </c>
      <c r="BN1" s="345"/>
      <c r="BO1" s="345"/>
      <c r="BP1" s="345"/>
      <c r="BQ1" s="345"/>
      <c r="BR1" s="345"/>
      <c r="BS1" s="34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47" t="s">
        <v>1141</v>
      </c>
      <c r="AJ2" s="348"/>
      <c r="AK2" s="348"/>
      <c r="AL2" s="348"/>
      <c r="AM2" s="348"/>
      <c r="AN2" s="348"/>
      <c r="AO2" s="348"/>
      <c r="AP2" s="348"/>
      <c r="AQ2" s="350"/>
      <c r="AR2" s="226"/>
      <c r="AS2" s="362" t="s">
        <v>1144</v>
      </c>
      <c r="AT2" s="349"/>
      <c r="AU2" s="349"/>
      <c r="AV2" s="349"/>
      <c r="AW2" s="349"/>
      <c r="AX2" s="348"/>
      <c r="AY2" s="350"/>
      <c r="AZ2" s="4"/>
      <c r="BA2" s="341" t="s">
        <v>1145</v>
      </c>
      <c r="BB2" s="343"/>
      <c r="BC2" s="347" t="s">
        <v>1142</v>
      </c>
      <c r="BD2" s="348"/>
      <c r="BE2" s="348"/>
      <c r="BF2" s="350"/>
      <c r="BG2" s="3"/>
      <c r="BH2" s="355"/>
      <c r="BI2" s="356"/>
      <c r="BJ2" s="357"/>
      <c r="BK2" s="358"/>
      <c r="BL2" s="49"/>
      <c r="BM2" s="359"/>
      <c r="BN2" s="360"/>
      <c r="BO2" s="360"/>
      <c r="BP2" s="360"/>
      <c r="BQ2" s="360"/>
      <c r="BR2" s="360"/>
      <c r="BS2" s="36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41" t="s">
        <v>1146</v>
      </c>
      <c r="AJ3" s="343"/>
      <c r="AK3" s="341" t="s">
        <v>1147</v>
      </c>
      <c r="AL3" s="342"/>
      <c r="AM3" s="342"/>
      <c r="AN3" s="342"/>
      <c r="AO3" s="342"/>
      <c r="AP3" s="342"/>
      <c r="AQ3" s="343"/>
      <c r="AR3" s="227"/>
      <c r="AS3" s="365" t="s">
        <v>1153</v>
      </c>
      <c r="AT3" s="366"/>
      <c r="AU3" s="365" t="s">
        <v>1154</v>
      </c>
      <c r="AV3" s="366"/>
      <c r="AW3" s="365" t="s">
        <v>1155</v>
      </c>
      <c r="AX3" s="367"/>
      <c r="AY3" s="63" t="s">
        <v>1156</v>
      </c>
      <c r="AZ3" s="63"/>
      <c r="BA3" s="363"/>
      <c r="BB3" s="364"/>
      <c r="BC3" s="341" t="s">
        <v>1149</v>
      </c>
      <c r="BD3" s="342"/>
      <c r="BE3" s="342"/>
      <c r="BF3" s="343"/>
      <c r="BG3" s="62"/>
      <c r="BH3" s="355"/>
      <c r="BI3" s="356"/>
      <c r="BJ3" s="357"/>
      <c r="BK3" s="358"/>
      <c r="BL3" s="49"/>
      <c r="BM3" s="344" t="s">
        <v>1157</v>
      </c>
      <c r="BN3" s="345"/>
      <c r="BO3" s="345"/>
      <c r="BP3" s="346"/>
      <c r="BQ3" s="344" t="s">
        <v>759</v>
      </c>
      <c r="BR3" s="345"/>
      <c r="BS3" s="34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8" si="11">IF(AND(BR447&lt;1,BS447&lt;1),"Produção e Intervalo",IF(BR447&lt;1,"Intervalo",IF(BS447&lt;1,"Produção","Aderente")))</f>
        <v>Aderente</v>
      </c>
      <c r="BR447" s="18" t="str">
        <f t="shared" ref="BR447:BR488" si="12">IF(OR(B447="",F447=""),"*",AY447/P447)</f>
        <v>*</v>
      </c>
      <c r="BS447" s="18" t="str">
        <f t="shared" ref="BS447:BS48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1888</v>
      </c>
      <c r="BK450" s="34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1904</v>
      </c>
      <c r="BK460" s="34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1918</v>
      </c>
      <c r="BK466" s="34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1921</v>
      </c>
      <c r="BK469" s="336" t="s">
        <v>1921</v>
      </c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1229</v>
      </c>
      <c r="W470" s="335" t="s">
        <v>1922</v>
      </c>
      <c r="X470" s="205" t="s">
        <v>973</v>
      </c>
      <c r="Y470" s="153" t="s">
        <v>976</v>
      </c>
      <c r="Z470" s="173"/>
      <c r="AA470" s="171">
        <v>1</v>
      </c>
      <c r="AB470" s="156" t="s">
        <v>965</v>
      </c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/>
      <c r="AT470" s="284"/>
      <c r="AU470" s="285"/>
      <c r="AV470" s="285"/>
      <c r="AW470" s="285"/>
      <c r="AX470" s="175"/>
      <c r="AY470" s="288">
        <f t="shared" si="10"/>
        <v>0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1923</v>
      </c>
      <c r="BK470" s="179" t="s">
        <v>1924</v>
      </c>
      <c r="BL470" s="177"/>
      <c r="BM470" s="173"/>
      <c r="BN470" s="173"/>
      <c r="BO470" s="203"/>
      <c r="BP470" s="179"/>
      <c r="BQ470" s="12" t="str">
        <f t="shared" si="11"/>
        <v>Produção e Intervalo</v>
      </c>
      <c r="BR470" s="18">
        <f t="shared" si="12"/>
        <v>0</v>
      </c>
      <c r="BS470" s="18">
        <f t="shared" si="13"/>
        <v>0</v>
      </c>
      <c r="BT470" s="212" t="str">
        <f>IF(BN470="","",SUBSTITUTE(BM470," ","")&amp;SUBSTITUTE(BN470," ",""))</f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1338</v>
      </c>
      <c r="W471" s="335" t="s">
        <v>1709</v>
      </c>
      <c r="X471" s="205" t="s">
        <v>973</v>
      </c>
      <c r="Y471" s="153" t="s">
        <v>976</v>
      </c>
      <c r="Z471" s="173"/>
      <c r="AA471" s="171" t="s">
        <v>1925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PDM - PEDRA - DESCARGA</v>
      </c>
      <c r="AJ471" s="9" t="str">
        <f>IF(D471="","*",VLOOKUP(AI471,BS_ATIVIDADE[#Data],3,FALSE))</f>
        <v>PEDRA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/>
      <c r="AS471" s="284"/>
      <c r="AT471" s="284"/>
      <c r="AU471" s="285"/>
      <c r="AV471" s="285"/>
      <c r="AW471" s="285"/>
      <c r="AX471" s="175"/>
      <c r="AY471" s="288">
        <f t="shared" ref="AY471" si="14">IF(D471="","*",IFERROR(IF(ISODD(COUNT(AS471:AX471)),"ERRO",SUM((AT471-AS471),(AV471-AU471),(AX471-AW471))),"ERRO"))</f>
        <v>0</v>
      </c>
      <c r="AZ471" s="156"/>
      <c r="BA471" s="176"/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/>
      <c r="BI471" s="178"/>
      <c r="BJ471" s="336" t="s">
        <v>1540</v>
      </c>
      <c r="BK471" s="336" t="s">
        <v>1540</v>
      </c>
      <c r="BL471" s="177"/>
      <c r="BM471" s="173"/>
      <c r="BN471" s="173"/>
      <c r="BO471" s="203"/>
      <c r="BP471" s="179"/>
      <c r="BQ471" s="12" t="str">
        <f t="shared" ref="BQ471" si="15">IF(AND(BR471&lt;1,BS471&lt;1),"Produção e Intervalo",IF(BR471&lt;1,"Intervalo",IF(BS471&lt;1,"Produção","Aderente")))</f>
        <v>Produção e Intervalo</v>
      </c>
      <c r="BR471" s="18">
        <f t="shared" ref="BR471" si="16">IF(OR(B471="",F471=""),"*",AY471/P471)</f>
        <v>0</v>
      </c>
      <c r="BS471" s="18">
        <f t="shared" ref="BS471" si="17">IF(OR(B471="",F471=""),"*",BA471/Q471)</f>
        <v>0</v>
      </c>
      <c r="BT471" s="212"/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1890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1338</v>
      </c>
      <c r="W472" s="335" t="s">
        <v>1891</v>
      </c>
      <c r="X472" s="205" t="s">
        <v>973</v>
      </c>
      <c r="Y472" s="153" t="s">
        <v>976</v>
      </c>
      <c r="Z472" s="173"/>
      <c r="AA472" s="171">
        <v>2</v>
      </c>
      <c r="AB472" s="156" t="s">
        <v>970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/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1926</v>
      </c>
      <c r="BK472" s="336" t="s">
        <v>1926</v>
      </c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>IF(BN472="","",SUBSTITUTE(BM472," ","")&amp;SUBSTITUTE(BN472," ",""))</f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1677</v>
      </c>
      <c r="W473" s="335" t="s">
        <v>1927</v>
      </c>
      <c r="X473" s="205" t="s">
        <v>973</v>
      </c>
      <c r="Y473" s="153" t="s">
        <v>976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1928</v>
      </c>
      <c r="BK473" s="179" t="s">
        <v>1929</v>
      </c>
      <c r="BL473" s="177"/>
      <c r="BM473" s="173" t="s">
        <v>997</v>
      </c>
      <c r="BN473" s="173" t="s">
        <v>997</v>
      </c>
      <c r="BO473" s="203" t="s">
        <v>997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>IF(BN473="","",SUBSTITUTE(BM473," ","")&amp;SUBSTITUTE(BN473," ",""))</f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500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1857</v>
      </c>
      <c r="W476" s="335" t="s">
        <v>1858</v>
      </c>
      <c r="X476" s="205" t="s">
        <v>973</v>
      </c>
      <c r="Y476" s="153" t="s">
        <v>976</v>
      </c>
      <c r="Z476" s="173"/>
      <c r="AA476" s="171" t="s">
        <v>1930</v>
      </c>
      <c r="AB476" s="156" t="s">
        <v>965</v>
      </c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/>
      <c r="AS476" s="284"/>
      <c r="AT476" s="284"/>
      <c r="AU476" s="285"/>
      <c r="AV476" s="285"/>
      <c r="AW476" s="285"/>
      <c r="AX476" s="175"/>
      <c r="AY476" s="288">
        <f t="shared" si="10"/>
        <v>0</v>
      </c>
      <c r="AZ476" s="156"/>
      <c r="BA476" s="176"/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1</v>
      </c>
      <c r="BI476" s="178"/>
      <c r="BJ476" s="336" t="s">
        <v>1931</v>
      </c>
      <c r="BK476" s="179" t="s">
        <v>1932</v>
      </c>
      <c r="BL476" s="177"/>
      <c r="BM476" s="173"/>
      <c r="BN476" s="173"/>
      <c r="BO476" s="203"/>
      <c r="BP476" s="179"/>
      <c r="BQ476" s="12" t="str">
        <f t="shared" si="11"/>
        <v>Produção e Intervalo</v>
      </c>
      <c r="BR476" s="18">
        <f t="shared" si="12"/>
        <v>0</v>
      </c>
      <c r="BS476" s="18">
        <f t="shared" si="13"/>
        <v>0</v>
      </c>
      <c r="BT476" s="212" t="str">
        <f>IF(BN476="","",SUBSTITUTE(BM476," ","")&amp;SUBSTITUTE(BN476," ",""))</f>
        <v/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1285</v>
      </c>
      <c r="W477" s="335" t="s">
        <v>1933</v>
      </c>
      <c r="X477" s="205" t="s">
        <v>973</v>
      </c>
      <c r="Y477" s="153" t="s">
        <v>976</v>
      </c>
      <c r="Z477" s="173"/>
      <c r="AA477" s="171">
        <v>1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/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1</v>
      </c>
      <c r="BI477" s="178"/>
      <c r="BJ477" s="336" t="s">
        <v>1934</v>
      </c>
      <c r="BK477" s="179" t="s">
        <v>1935</v>
      </c>
      <c r="BL477" s="177"/>
      <c r="BM477" s="173"/>
      <c r="BN477" s="173"/>
      <c r="BO477" s="203"/>
      <c r="BP477" s="179"/>
      <c r="BQ477" s="12" t="str">
        <f t="shared" si="11"/>
        <v>Produção</v>
      </c>
      <c r="BR477" s="18">
        <f t="shared" si="12"/>
        <v>1.0000000000000004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783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0.10416666666666667</v>
      </c>
      <c r="Q478" s="171">
        <v>13</v>
      </c>
      <c r="R478" s="10" t="s">
        <v>661</v>
      </c>
      <c r="S478" s="13" t="s">
        <v>85</v>
      </c>
      <c r="T478" s="13" t="s">
        <v>318</v>
      </c>
      <c r="U478" s="155" t="s">
        <v>284</v>
      </c>
      <c r="V478" s="282" t="s">
        <v>1383</v>
      </c>
      <c r="W478" s="335" t="s">
        <v>1884</v>
      </c>
      <c r="X478" s="205" t="s">
        <v>973</v>
      </c>
      <c r="Y478" s="153" t="s">
        <v>976</v>
      </c>
      <c r="Z478" s="173"/>
      <c r="AA478" s="171">
        <v>1</v>
      </c>
      <c r="AB478" s="156" t="s">
        <v>965</v>
      </c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PDM - PEDRA - CARGA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>
        <f t="shared" si="10"/>
        <v>0</v>
      </c>
      <c r="AZ478" s="156"/>
      <c r="BA478" s="176"/>
      <c r="BB478" s="172" t="str">
        <f>IFERROR(_xlfn.XLOOKUP(AI478, BS_ATIVIDADE[ATIVIDADE],BS_ATIVIDADE[UNIDADE] ), "*")</f>
        <v>VAGÕES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/>
      <c r="BI478" s="178"/>
      <c r="BJ478" s="336" t="s">
        <v>1769</v>
      </c>
      <c r="BK478" s="179" t="s">
        <v>1936</v>
      </c>
      <c r="BL478" s="177"/>
      <c r="BM478" s="173"/>
      <c r="BN478" s="173"/>
      <c r="BO478" s="203"/>
      <c r="BP478" s="179"/>
      <c r="BQ478" s="12" t="str">
        <f t="shared" si="11"/>
        <v>Produção e Intervalo</v>
      </c>
      <c r="BR478" s="18">
        <f t="shared" si="12"/>
        <v>0</v>
      </c>
      <c r="BS478" s="18">
        <f t="shared" si="13"/>
        <v>0</v>
      </c>
      <c r="BT478" s="212" t="str">
        <f>IF(BN478="","",SUBSTITUTE(BM478," ","")&amp;SUBSTITUTE(BN478," ",""))</f>
        <v/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1558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1612</v>
      </c>
      <c r="W479" s="335" t="s">
        <v>1917</v>
      </c>
      <c r="X479" s="205" t="s">
        <v>973</v>
      </c>
      <c r="Y479" s="153" t="s">
        <v>976</v>
      </c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1937</v>
      </c>
      <c r="BK479" s="336" t="s">
        <v>1937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1328</v>
      </c>
      <c r="J480" s="219">
        <v>78</v>
      </c>
      <c r="K480" s="219">
        <v>334</v>
      </c>
      <c r="L480" s="171" t="s">
        <v>609</v>
      </c>
      <c r="M480" s="193" t="s">
        <v>1329</v>
      </c>
      <c r="N480" s="193" t="s">
        <v>1330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1255</v>
      </c>
      <c r="W480" s="335" t="s">
        <v>1938</v>
      </c>
      <c r="X480" s="205" t="s">
        <v>973</v>
      </c>
      <c r="Y480" s="153" t="s">
        <v>976</v>
      </c>
      <c r="Z480" s="173"/>
      <c r="AA480" s="171" t="s">
        <v>1257</v>
      </c>
      <c r="AB480" s="156" t="s">
        <v>965</v>
      </c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1939</v>
      </c>
      <c r="BK480" s="179" t="s">
        <v>1940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1919</v>
      </c>
      <c r="N484" s="193" t="s">
        <v>1920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1338</v>
      </c>
      <c r="W484" s="335" t="s">
        <v>1291</v>
      </c>
      <c r="X484" s="265" t="s">
        <v>973</v>
      </c>
      <c r="Y484" s="173" t="s">
        <v>976</v>
      </c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6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1229</v>
      </c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90">
        <v>593</v>
      </c>
      <c r="F487" s="16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9" t="str">
        <f>D488&amp;B488</f>
        <v>W7046052</v>
      </c>
      <c r="B488" s="170">
        <v>46052</v>
      </c>
      <c r="C488" s="8">
        <f>IF(BS_CONTROLE[[#This Row],[DATA]]="","",WEEKNUM(BS_CONTROLE[[#This Row],[DATA]]))</f>
        <v>5</v>
      </c>
      <c r="D488" s="51" t="s">
        <v>847</v>
      </c>
      <c r="E488" s="289">
        <v>594</v>
      </c>
      <c r="F488" s="166" t="s">
        <v>623</v>
      </c>
      <c r="G488" s="154" t="str">
        <f>IF(D488="","*",VLOOKUP(F488,BS_ATIVIDADE[#All],3,FALSE))</f>
        <v>OUTROS</v>
      </c>
      <c r="H488" s="158" t="s">
        <v>597</v>
      </c>
      <c r="I488" s="158" t="s">
        <v>80</v>
      </c>
      <c r="J488" s="219">
        <v>98</v>
      </c>
      <c r="K488" s="219">
        <v>502</v>
      </c>
      <c r="L488" s="171">
        <v>750</v>
      </c>
      <c r="M488" s="193" t="s">
        <v>18</v>
      </c>
      <c r="N488" s="193" t="s">
        <v>1941</v>
      </c>
      <c r="O488" s="158">
        <v>0.45833333333333331</v>
      </c>
      <c r="P488" s="158">
        <v>4.1666666666666664E-2</v>
      </c>
      <c r="Q488" s="171">
        <v>1</v>
      </c>
      <c r="R488" s="10" t="str">
        <f>IFERROR(_xlfn.XLOOKUP(F488, BS_ATIVIDADE[ATIVIDADE],BS_ATIVIDADE[UNIDADE] ), "*")</f>
        <v>BINÁRIO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8" s="155" t="str">
        <f>IFERROR(_xlfn.XLOOKUP(J488, BASE_MAPA!$E$2:$E$359, BASE_MAPA!$J$2:$J$359), "ERRO")</f>
        <v>ALTO ARAGUAIA - RONDONOPOLIS</v>
      </c>
      <c r="V488" s="282" t="s">
        <v>1338</v>
      </c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DESLOCAMENTO</v>
      </c>
      <c r="AJ488" s="9" t="str">
        <f>IF(D488="","*",VLOOKUP(AI488,BS_ATIVIDADE[#Data],3,FALSE))</f>
        <v>OUTROS</v>
      </c>
      <c r="AK488" s="283" t="str">
        <f>IF(BS_CONTROLE[[#This Row],[Local - Partida]]=0, "-", BS_CONTROLE[[#This Row],[Local - Partida]])</f>
        <v>TGR2</v>
      </c>
      <c r="AL488" s="283" t="str">
        <f>IF(BS_CONTROLE[[#This Row],[Local - Encerramento]]=0, "-", BS_CONTROLE[[#This Row],[Local - Encerramento]])</f>
        <v>TRO</v>
      </c>
      <c r="AM488" s="283" t="str">
        <f>IF(BS_CONTROLE[[#This Row],[Entre - Estações]]=0, "-", BS_CONTROLE[[#This Row],[Entre - Estações]])</f>
        <v>TGR-TRO</v>
      </c>
      <c r="AN488" s="283" t="str">
        <f>IF(BS_CONTROLE[[#This Row],[SB]]=0, "-", BS_CONTROLE[[#This Row],[SB]])</f>
        <v>TGRTRO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502</v>
      </c>
      <c r="AQ488" s="268">
        <f>IF(BS_CONTROLE[[#This Row],[KM - Fim]]=0, "-", BS_CONTROLE[[#This Row],[KM - Fim]])</f>
        <v>750</v>
      </c>
      <c r="AR488" s="284"/>
      <c r="AS488" s="284"/>
      <c r="AT488" s="284"/>
      <c r="AU488" s="285"/>
      <c r="AV488" s="285"/>
      <c r="AW488" s="285"/>
      <c r="AX488" s="175"/>
      <c r="AY488" s="288">
        <f t="shared" si="10"/>
        <v>0</v>
      </c>
      <c r="AZ488" s="156"/>
      <c r="BA488" s="176"/>
      <c r="BB488" s="172" t="str">
        <f>IFERROR(_xlfn.XLOOKUP(AI488, BS_ATIVIDADE[ATIVIDADE],BS_ATIVIDADE[UNIDADE] ), "*")</f>
        <v>BINÁRIO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Produção e Intervalo</v>
      </c>
      <c r="BR488" s="18">
        <f t="shared" si="12"/>
        <v>0</v>
      </c>
      <c r="BS488" s="18">
        <f t="shared" si="13"/>
        <v>0</v>
      </c>
      <c r="BT488" s="212" t="str">
        <f>IF(BN488="","",SUBSTITUTE(BM488," ","")&amp;SUBSTITUTE(BN488," ",""))</f>
        <v/>
      </c>
    </row>
    <row r="489" spans="1:72">
      <c r="A489" s="161" t="str">
        <f t="shared" ref="A489:A502" si="18">D489&amp;B489</f>
        <v/>
      </c>
      <c r="B489" s="162"/>
      <c r="C489" s="8" t="str">
        <f>IF(BS_CONTROLE[[#This Row],[DATA]]="","",WEEKNUM(BS_CONTROLE[[#This Row],[DATA]]))</f>
        <v/>
      </c>
      <c r="D489" s="51"/>
      <c r="E489" s="339"/>
      <c r="F489" s="16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ref="AY489:AY531" si="19">IF(D489="","*",IFERROR(IF(ISODD(COUNT(AS489:AX489)),"ERRO",SUM((AT489-AS489),(AV489-AU489),(AX489-AW489))),"ERRO"))</f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Aderente</v>
      </c>
      <c r="BR489" s="18" t="str">
        <f t="shared" ref="BR489:BR531" si="21">IF(OR(B489="",F489=""),"*",AY489/P489)</f>
        <v>*</v>
      </c>
      <c r="BS489" s="18" t="str">
        <f t="shared" ref="BS489:BS531" si="22">IF(OR(B489="",F489=""),"*",BA489/Q489)</f>
        <v>*</v>
      </c>
      <c r="BT489" s="212" t="str">
        <f t="shared" ref="BT489:BT531" si="23">IF(BN489="","",SUBSTITUTE(BM489," ","")&amp;SUBSTITUTE(BN489," ",""))</f>
        <v/>
      </c>
    </row>
    <row r="490" spans="1:72">
      <c r="A490" s="161" t="str">
        <f t="shared" si="18"/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>
      <c r="A491" s="161" t="str">
        <f t="shared" si="18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/>
      <c r="I491" s="158"/>
      <c r="J491" s="219">
        <v>74</v>
      </c>
      <c r="K491" s="219">
        <v>498.9</v>
      </c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1680</v>
      </c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499TGR1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>
      <c r="A492" s="161" t="str">
        <f t="shared" si="18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>
      <c r="A493" s="161" t="str">
        <f t="shared" si="18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9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51"/>
      <c r="E494" s="339"/>
      <c r="F494" s="166"/>
      <c r="G494" s="154" t="str">
        <f>IF(D494="","*",VLOOKUP(F494,BS_ATIVIDADE[#All],3,FALSE))</f>
        <v>*</v>
      </c>
      <c r="H494" s="158"/>
      <c r="I494" s="158"/>
      <c r="J494" s="219"/>
      <c r="K494" s="219"/>
      <c r="L494" s="171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8"/>
      <c r="P494" s="158"/>
      <c r="Q494" s="171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282"/>
      <c r="W494" s="335"/>
      <c r="X494" s="265"/>
      <c r="Y494" s="173"/>
      <c r="Z494" s="173"/>
      <c r="AA494" s="171"/>
      <c r="AB494" s="156"/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9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20"/>
        <v>Aderente</v>
      </c>
      <c r="BR494" s="18" t="str">
        <f t="shared" si="21"/>
        <v>*</v>
      </c>
      <c r="BS494" s="18" t="str">
        <f t="shared" si="22"/>
        <v>*</v>
      </c>
      <c r="BT494" s="212" t="str">
        <f t="shared" si="23"/>
        <v/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65"/>
      <c r="Y495" s="173"/>
      <c r="Z495" s="173"/>
      <c r="AA495" s="171"/>
      <c r="AB495" s="156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51"/>
      <c r="E496" s="339"/>
      <c r="F496" s="166"/>
      <c r="G496" s="154" t="str">
        <f>IF(D496="","*",VLOOKUP(F496,BS_ATIVIDADE[#All],3,FALSE))</f>
        <v>*</v>
      </c>
      <c r="H496" s="158"/>
      <c r="I496" s="158"/>
      <c r="J496" s="219"/>
      <c r="K496" s="219"/>
      <c r="L496" s="171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8"/>
      <c r="P496" s="158"/>
      <c r="Q496" s="171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282"/>
      <c r="W496" s="335"/>
      <c r="X496" s="265"/>
      <c r="Y496" s="173"/>
      <c r="Z496" s="173"/>
      <c r="AA496" s="171"/>
      <c r="AB496" s="156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9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Aderente</v>
      </c>
      <c r="BR496" s="18" t="str">
        <f t="shared" si="21"/>
        <v>*</v>
      </c>
      <c r="BS496" s="18" t="str">
        <f t="shared" si="22"/>
        <v>*</v>
      </c>
      <c r="BT496" s="212" t="str">
        <f t="shared" si="23"/>
        <v/>
      </c>
    </row>
    <row r="497" spans="1:72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51"/>
      <c r="E497" s="339"/>
      <c r="F497" s="166"/>
      <c r="G497" s="154" t="str">
        <f>IF(D497="","*",VLOOKUP(F497,BS_ATIVIDADE[#All],3,FALSE))</f>
        <v>*</v>
      </c>
      <c r="H497" s="158"/>
      <c r="I497" s="158"/>
      <c r="J497" s="219"/>
      <c r="K497" s="219"/>
      <c r="L497" s="171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8"/>
      <c r="P497" s="158"/>
      <c r="Q497" s="171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282"/>
      <c r="W497" s="335"/>
      <c r="X497" s="265"/>
      <c r="Y497" s="173"/>
      <c r="Z497" s="173"/>
      <c r="AA497" s="171"/>
      <c r="AB497" s="156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9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Aderente</v>
      </c>
      <c r="BR497" s="18" t="str">
        <f t="shared" si="21"/>
        <v>*</v>
      </c>
      <c r="BS497" s="18" t="str">
        <f t="shared" si="22"/>
        <v>*</v>
      </c>
      <c r="BT497" s="212" t="str">
        <f t="shared" si="23"/>
        <v/>
      </c>
    </row>
    <row r="498" spans="1:72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65"/>
      <c r="Y498" s="173"/>
      <c r="Z498" s="173"/>
      <c r="AA498" s="171"/>
      <c r="AB498" s="156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9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51"/>
      <c r="E499" s="339"/>
      <c r="F499" s="166"/>
      <c r="G499" s="154" t="str">
        <f>IF(D499="","*",VLOOKUP(F499,BS_ATIVIDADE[#All],3,FALSE))</f>
        <v>*</v>
      </c>
      <c r="H499" s="158"/>
      <c r="I499" s="158"/>
      <c r="J499" s="219"/>
      <c r="K499" s="219"/>
      <c r="L499" s="171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8"/>
      <c r="P499" s="158"/>
      <c r="Q499" s="171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282"/>
      <c r="W499" s="335"/>
      <c r="X499" s="265"/>
      <c r="Y499" s="173"/>
      <c r="Z499" s="173"/>
      <c r="AA499" s="171"/>
      <c r="AB499" s="156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9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20"/>
        <v>Aderente</v>
      </c>
      <c r="BR499" s="18" t="str">
        <f t="shared" si="21"/>
        <v>*</v>
      </c>
      <c r="BS499" s="18" t="str">
        <f t="shared" si="22"/>
        <v>*</v>
      </c>
      <c r="BT499" s="212" t="str">
        <f t="shared" si="23"/>
        <v/>
      </c>
    </row>
    <row r="500" spans="1:72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71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65"/>
      <c r="Y500" s="173"/>
      <c r="Z500" s="173"/>
      <c r="AA500" s="171"/>
      <c r="AB500" s="156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>
      <c r="A501" s="161" t="str">
        <f t="shared" si="18"/>
        <v/>
      </c>
      <c r="B501" s="162"/>
      <c r="C501" s="338"/>
      <c r="D501" s="51"/>
      <c r="E501" s="339"/>
      <c r="F501" s="166"/>
      <c r="G501" s="154" t="str">
        <f>IF(D501="","*",VLOOKUP(F501,BS_ATIVIDADE[#All],3,FALSE))</f>
        <v>*</v>
      </c>
      <c r="H501" s="158"/>
      <c r="I501" s="158"/>
      <c r="J501" s="219"/>
      <c r="K501" s="219"/>
      <c r="L501" s="171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8"/>
      <c r="P501" s="158"/>
      <c r="Q501" s="171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282"/>
      <c r="W501" s="335"/>
      <c r="X501" s="265"/>
      <c r="Y501" s="173"/>
      <c r="Z501" s="173"/>
      <c r="AA501" s="171"/>
      <c r="AB501" s="156"/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3" t="str">
        <f>IF(BS_CONTROLE[[#This Row],[Local - Partida]]=0, "-", BS_CONTROLE[[#This Row],[Local - Partida]])</f>
        <v>-</v>
      </c>
      <c r="AL501" s="283" t="str">
        <f>IF(BS_CONTROLE[[#This Row],[Local - Encerramento]]=0, "-", BS_CONTROLE[[#This Row],[Local - Encerramento]])</f>
        <v>-</v>
      </c>
      <c r="AM501" s="283" t="str">
        <f>IF(BS_CONTROLE[[#This Row],[Entre - Estações]]=0, "-", BS_CONTROLE[[#This Row],[Entre - Estações]])</f>
        <v>-</v>
      </c>
      <c r="AN501" s="283" t="str">
        <f>IF(BS_CONTROLE[[#This Row],[SB]]=0, "-", BS_CONTROLE[[#This Row],[SB]])</f>
        <v>-</v>
      </c>
      <c r="AO501" s="267" t="str">
        <f>IF(BS_CONTROLE[[#This Row],[SUB]]=0, "-", BS_CONTROLE[[#This Row],[SUB]])</f>
        <v>-</v>
      </c>
      <c r="AP501" s="268" t="str">
        <f>IF(BS_CONTROLE[[#This Row],[KM - Inicio]]=0, "-", BS_CONTROLE[[#This Row],[KM - Inicio]])</f>
        <v>-</v>
      </c>
      <c r="AQ501" s="268" t="str">
        <f>IF(BS_CONTROLE[[#This Row],[KM - Fim]]=0, "-", BS_CONTROLE[[#This Row],[KM - Fim]])</f>
        <v>-</v>
      </c>
      <c r="AR501" s="284"/>
      <c r="AS501" s="284"/>
      <c r="AT501" s="284"/>
      <c r="AU501" s="285"/>
      <c r="AV501" s="285"/>
      <c r="AW501" s="285"/>
      <c r="AX501" s="175"/>
      <c r="AY501" s="288" t="str">
        <f t="shared" si="19"/>
        <v>*</v>
      </c>
      <c r="AZ501" s="156"/>
      <c r="BA501" s="176"/>
      <c r="BB501" s="172" t="str">
        <f>IFERROR(_xlfn.XLOOKUP(AI501, BS_ATIVIDADE[ATIVIDADE],BS_ATIVIDADE[UNIDADE] ), "*")</f>
        <v>*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57" t="str">
        <f>IFERROR(_xlfn.XLOOKUP(AO501, BASE_MAPA!$E$2:$E$359, BASE_MAPA!$J$2:$J$359), "ERRO")</f>
        <v>ERRO</v>
      </c>
      <c r="BF501" s="269" t="str">
        <f>IF(BS_CONTROLE[[#This Row],[Responsavel pelo boletim]]=0, "-", BS_CONTROLE[[#This Row],[Responsavel pelo boletim]])</f>
        <v>-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str">
        <f t="shared" si="20"/>
        <v>Aderente</v>
      </c>
      <c r="BR501" s="18" t="str">
        <f t="shared" si="21"/>
        <v>*</v>
      </c>
      <c r="BS501" s="18" t="str">
        <f t="shared" si="22"/>
        <v>*</v>
      </c>
      <c r="BT501" s="212" t="str">
        <f t="shared" si="23"/>
        <v/>
      </c>
    </row>
    <row r="502" spans="1:72">
      <c r="A502" s="161" t="str">
        <f t="shared" si="18"/>
        <v/>
      </c>
      <c r="B502" s="162"/>
      <c r="C502" s="338"/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65"/>
      <c r="Y502" s="173"/>
      <c r="Z502" s="173"/>
      <c r="AA502" s="171"/>
      <c r="AB502" s="156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 t="shared" si="21"/>
        <v>*</v>
      </c>
      <c r="BS502" s="18" t="str">
        <f t="shared" si="22"/>
        <v>*</v>
      </c>
      <c r="BT502" s="212" t="str">
        <f t="shared" si="23"/>
        <v/>
      </c>
    </row>
    <row r="503" spans="1:72">
      <c r="A503" s="161" t="str">
        <f t="shared" ref="A503:A524" si="24">D503&amp;B503</f>
        <v/>
      </c>
      <c r="B503" s="162"/>
      <c r="C503" s="338"/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65"/>
      <c r="Y503" s="173"/>
      <c r="Z503" s="173"/>
      <c r="AA503" s="171"/>
      <c r="AB503" s="156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>
      <c r="A504" s="161" t="str">
        <f t="shared" si="24"/>
        <v/>
      </c>
      <c r="B504" s="162"/>
      <c r="C504" s="338"/>
      <c r="D504" s="51"/>
      <c r="E504" s="339"/>
      <c r="F504" s="166"/>
      <c r="G504" s="154" t="str">
        <f>IF(D504="","*",VLOOKUP(F504,BS_ATIVIDADE[#All],3,FALSE))</f>
        <v>*</v>
      </c>
      <c r="H504" s="158"/>
      <c r="I504" s="158"/>
      <c r="J504" s="219"/>
      <c r="K504" s="219"/>
      <c r="L504" s="171"/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8"/>
      <c r="P504" s="158"/>
      <c r="Q504" s="171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282"/>
      <c r="W504" s="335"/>
      <c r="X504" s="265"/>
      <c r="Y504" s="173"/>
      <c r="Z504" s="173"/>
      <c r="AA504" s="171"/>
      <c r="AB504" s="156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3" t="str">
        <f>IF(BS_CONTROLE[[#This Row],[Local - Partida]]=0, "-", BS_CONTROLE[[#This Row],[Local - Partida]])</f>
        <v>-</v>
      </c>
      <c r="AL504" s="283" t="str">
        <f>IF(BS_CONTROLE[[#This Row],[Local - Encerramento]]=0, "-", BS_CONTROLE[[#This Row],[Local - Encerramento]])</f>
        <v>-</v>
      </c>
      <c r="AM504" s="283" t="str">
        <f>IF(BS_CONTROLE[[#This Row],[Entre - Estações]]=0, "-", BS_CONTROLE[[#This Row],[Entre - Estações]])</f>
        <v>-</v>
      </c>
      <c r="AN504" s="283" t="str">
        <f>IF(BS_CONTROLE[[#This Row],[SB]]=0, "-", BS_CONTROLE[[#This Row],[SB]])</f>
        <v>-</v>
      </c>
      <c r="AO504" s="267" t="str">
        <f>IF(BS_CONTROLE[[#This Row],[SUB]]=0, "-", BS_CONTROLE[[#This Row],[SUB]])</f>
        <v>-</v>
      </c>
      <c r="AP504" s="268" t="str">
        <f>IF(BS_CONTROLE[[#This Row],[KM - Inicio]]=0, "-", BS_CONTROLE[[#This Row],[KM - Inicio]])</f>
        <v>-</v>
      </c>
      <c r="AQ504" s="268" t="str">
        <f>IF(BS_CONTROLE[[#This Row],[KM - Fim]]=0, "-", BS_CONTROLE[[#This Row],[KM - Fim]])</f>
        <v>-</v>
      </c>
      <c r="AR504" s="284"/>
      <c r="AS504" s="284"/>
      <c r="AT504" s="284"/>
      <c r="AU504" s="285"/>
      <c r="AV504" s="285"/>
      <c r="AW504" s="285"/>
      <c r="AX504" s="175"/>
      <c r="AY504" s="288" t="str">
        <f t="shared" si="19"/>
        <v>*</v>
      </c>
      <c r="AZ504" s="156"/>
      <c r="BA504" s="176"/>
      <c r="BB504" s="172" t="str">
        <f>IFERROR(_xlfn.XLOOKUP(AI504, BS_ATIVIDADE[ATIVIDADE],BS_ATIVIDADE[UNIDADE] ), "*")</f>
        <v>*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57" t="str">
        <f>IFERROR(_xlfn.XLOOKUP(AO504, BASE_MAPA!$E$2:$E$359, BASE_MAPA!$J$2:$J$359), "ERRO")</f>
        <v>ERRO</v>
      </c>
      <c r="BF504" s="269" t="str">
        <f>IF(BS_CONTROLE[[#This Row],[Responsavel pelo boletim]]=0, "-", BS_CONTROLE[[#This Row],[Responsavel pelo boletim]])</f>
        <v>-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Aderente</v>
      </c>
      <c r="BR504" s="18" t="str">
        <f t="shared" si="21"/>
        <v>*</v>
      </c>
      <c r="BS504" s="18" t="str">
        <f t="shared" si="22"/>
        <v>*</v>
      </c>
      <c r="BT504" s="212" t="str">
        <f t="shared" si="23"/>
        <v/>
      </c>
    </row>
    <row r="505" spans="1:72">
      <c r="A505" s="161" t="str">
        <f t="shared" si="24"/>
        <v/>
      </c>
      <c r="B505" s="162"/>
      <c r="C505" s="338"/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65"/>
      <c r="Y505" s="173"/>
      <c r="Z505" s="173"/>
      <c r="AA505" s="171"/>
      <c r="AB505" s="156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>
      <c r="A506" s="161" t="str">
        <f t="shared" si="24"/>
        <v/>
      </c>
      <c r="B506" s="162"/>
      <c r="C506" s="338"/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65"/>
      <c r="Y506" s="173"/>
      <c r="Z506" s="173"/>
      <c r="AA506" s="171"/>
      <c r="AB506" s="156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>
      <c r="A507" s="161" t="str">
        <f t="shared" si="24"/>
        <v/>
      </c>
      <c r="B507" s="162"/>
      <c r="C507" s="338"/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65"/>
      <c r="Y507" s="173"/>
      <c r="Z507" s="173"/>
      <c r="AA507" s="171"/>
      <c r="AB507" s="156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>
      <c r="A508" s="161" t="str">
        <f t="shared" si="24"/>
        <v/>
      </c>
      <c r="B508" s="162"/>
      <c r="C508" s="338"/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65"/>
      <c r="Y508" s="173"/>
      <c r="Z508" s="173"/>
      <c r="AA508" s="171"/>
      <c r="AB508" s="156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>
      <c r="A509" s="161" t="str">
        <f t="shared" si="24"/>
        <v/>
      </c>
      <c r="B509" s="162"/>
      <c r="C509" s="338"/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65"/>
      <c r="Y509" s="173"/>
      <c r="Z509" s="173"/>
      <c r="AA509" s="171"/>
      <c r="AB509" s="156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>
      <c r="A510" s="161" t="str">
        <f t="shared" si="24"/>
        <v/>
      </c>
      <c r="B510" s="162"/>
      <c r="C510" s="338"/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65"/>
      <c r="Y510" s="173"/>
      <c r="Z510" s="173"/>
      <c r="AA510" s="171"/>
      <c r="AB510" s="156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>
      <c r="A511" s="161" t="str">
        <f t="shared" si="24"/>
        <v/>
      </c>
      <c r="B511" s="162"/>
      <c r="C511" s="338"/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65"/>
      <c r="Y511" s="173"/>
      <c r="Z511" s="173"/>
      <c r="AA511" s="171"/>
      <c r="AB511" s="156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>
      <c r="A512" s="161" t="str">
        <f t="shared" si="24"/>
        <v/>
      </c>
      <c r="B512" s="162"/>
      <c r="C512" s="338"/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65"/>
      <c r="Y512" s="173"/>
      <c r="Z512" s="173"/>
      <c r="AA512" s="171"/>
      <c r="AB512" s="156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>
      <c r="A513" s="161" t="str">
        <f t="shared" si="24"/>
        <v/>
      </c>
      <c r="B513" s="162"/>
      <c r="C513" s="338"/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65"/>
      <c r="Y513" s="173"/>
      <c r="Z513" s="173"/>
      <c r="AA513" s="171"/>
      <c r="AB513" s="156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>
      <c r="A514" s="161" t="str">
        <f t="shared" si="24"/>
        <v/>
      </c>
      <c r="B514" s="162"/>
      <c r="C514" s="338"/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65"/>
      <c r="Y514" s="173"/>
      <c r="Z514" s="173"/>
      <c r="AA514" s="171"/>
      <c r="AB514" s="156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>
      <c r="A515" s="161" t="str">
        <f t="shared" si="24"/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65"/>
      <c r="Y515" s="173"/>
      <c r="Z515" s="173"/>
      <c r="AA515" s="171"/>
      <c r="AB515" s="156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>
      <c r="A516" s="161" t="str">
        <f t="shared" si="24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65"/>
      <c r="Y516" s="173"/>
      <c r="Z516" s="173"/>
      <c r="AA516" s="171"/>
      <c r="AB516" s="156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>
      <c r="A517" s="161" t="str">
        <f t="shared" si="24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156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>
      <c r="A518" s="161" t="str">
        <f t="shared" si="24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156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>
      <c r="A519" s="161" t="str">
        <f t="shared" si="24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156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>
      <c r="A520" s="161" t="str">
        <f t="shared" si="24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156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>
      <c r="A521" s="161" t="str">
        <f t="shared" si="24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156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>
      <c r="A522" s="161" t="str">
        <f t="shared" si="24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156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>
      <c r="A523" s="161" t="str">
        <f t="shared" si="24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156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>
      <c r="A524" s="161" t="str">
        <f t="shared" si="24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156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>
      <c r="A525" s="161" t="str">
        <f t="shared" ref="A525:A530" si="25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156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>
      <c r="A526" s="161" t="str">
        <f t="shared" si="25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156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>
      <c r="A527" s="161" t="str">
        <f t="shared" si="25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156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>
      <c r="A528" s="161" t="str">
        <f t="shared" si="25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156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>
      <c r="A529" s="161" t="str">
        <f t="shared" si="25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>
      <c r="A530" s="161" t="str">
        <f t="shared" si="25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>
      <c r="A531" s="161" t="str">
        <f>D531&amp;B531</f>
        <v/>
      </c>
      <c r="B531" s="162"/>
      <c r="C531" s="338"/>
      <c r="D531" s="385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" name="Range1_11_1"/>
    <protectedRange sqref="Z6:AD344 AA435:AD436 AA441:AD441 AA444:AD446 AA433:AD433 AB447:AB46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31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31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7:Y1048576">
    <cfRule type="cellIs" dxfId="140" priority="18270" operator="equal">
      <formula>"OPORTUNIDADE"</formula>
    </cfRule>
  </conditionalFormatting>
  <conditionalFormatting sqref="Y1048507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423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460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522">
      <iconSet showValue="0">
        <cfvo type="percent" val="0"/>
        <cfvo type="num" val="1"/>
        <cfvo type="num" val="1" gte="0"/>
      </iconSet>
    </cfRule>
    <cfRule type="iconSet" priority="215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52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54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87:F531 F473:F477 AI6:AI531" xr:uid="{476B5A40-7A3E-4687-84DB-2A754471F1B3}">
      <formula1>DIN_ATIVIDADE</formula1>
    </dataValidation>
    <dataValidation type="list" allowBlank="1" showInputMessage="1" showErrorMessage="1" sqref="D487:D531 D6:D483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8" t="s">
        <v>1942</v>
      </c>
      <c r="D1" s="368"/>
      <c r="E1" s="368"/>
      <c r="F1" s="368"/>
      <c r="G1" s="368"/>
      <c r="H1" s="368"/>
    </row>
    <row r="2" spans="3:8">
      <c r="C2" s="368"/>
      <c r="D2" s="368"/>
      <c r="E2" s="368"/>
      <c r="F2" s="368"/>
      <c r="G2" s="368"/>
      <c r="H2" s="368"/>
    </row>
    <row r="3" spans="3:8">
      <c r="C3" s="291" t="s">
        <v>703</v>
      </c>
      <c r="D3" s="291" t="s">
        <v>1943</v>
      </c>
      <c r="E3" s="291" t="s">
        <v>1944</v>
      </c>
      <c r="F3" s="291" t="s">
        <v>1945</v>
      </c>
      <c r="G3" s="291" t="s">
        <v>1946</v>
      </c>
      <c r="H3" s="291" t="s">
        <v>1947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1948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1949</v>
      </c>
      <c r="G10" s="292" t="s">
        <v>1950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1951</v>
      </c>
      <c r="G11" s="292" t="s">
        <v>1952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1953</v>
      </c>
      <c r="G12" s="292" t="s">
        <v>1952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9" t="s">
        <v>1954</v>
      </c>
      <c r="C2" s="369"/>
      <c r="D2" s="369"/>
      <c r="E2" s="369"/>
      <c r="F2" s="369"/>
      <c r="G2" s="369"/>
      <c r="H2" s="181"/>
    </row>
    <row r="3" spans="1:8">
      <c r="A3" s="181"/>
      <c r="B3" s="370"/>
      <c r="C3" s="370"/>
      <c r="D3" s="370"/>
      <c r="E3" s="370"/>
      <c r="F3" s="370"/>
      <c r="G3" s="370"/>
      <c r="H3" s="181"/>
    </row>
    <row r="4" spans="1:8" ht="40.5">
      <c r="A4" s="181"/>
      <c r="B4" s="296" t="s">
        <v>1955</v>
      </c>
      <c r="C4" s="296" t="s">
        <v>1956</v>
      </c>
      <c r="D4" s="296" t="s">
        <v>1957</v>
      </c>
      <c r="E4" s="296" t="s">
        <v>1958</v>
      </c>
      <c r="F4" s="296" t="s">
        <v>7</v>
      </c>
      <c r="G4" s="296" t="s">
        <v>1959</v>
      </c>
      <c r="H4" s="181"/>
    </row>
    <row r="5" spans="1:8">
      <c r="A5" s="181"/>
      <c r="B5" s="297" t="s">
        <v>1960</v>
      </c>
      <c r="C5" s="297">
        <v>309525</v>
      </c>
      <c r="D5" s="297" t="s">
        <v>1961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1962</v>
      </c>
      <c r="C6" s="297">
        <v>257410</v>
      </c>
      <c r="D6" s="297" t="s">
        <v>1963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1964</v>
      </c>
      <c r="C7" s="297">
        <v>256875</v>
      </c>
      <c r="D7" s="297" t="s">
        <v>1965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1966</v>
      </c>
      <c r="C8" s="297">
        <v>257278</v>
      </c>
      <c r="D8" s="297" t="s">
        <v>1967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1968</v>
      </c>
      <c r="C9" s="297">
        <v>261794</v>
      </c>
      <c r="D9" s="297" t="s">
        <v>1969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1970</v>
      </c>
      <c r="C10" s="297">
        <v>257033</v>
      </c>
      <c r="D10" s="297" t="s">
        <v>1971</v>
      </c>
      <c r="E10" s="297" t="s">
        <v>838</v>
      </c>
      <c r="F10" s="297" t="s">
        <v>194</v>
      </c>
      <c r="G10" s="297" t="s">
        <v>1972</v>
      </c>
      <c r="H10" s="181"/>
    </row>
    <row r="11" spans="1:8">
      <c r="A11" s="181"/>
      <c r="B11" s="297" t="s">
        <v>1973</v>
      </c>
      <c r="C11" s="297">
        <v>396578</v>
      </c>
      <c r="D11" s="297" t="s">
        <v>1974</v>
      </c>
      <c r="E11" s="297" t="s">
        <v>838</v>
      </c>
      <c r="F11" s="297" t="s">
        <v>194</v>
      </c>
      <c r="G11" s="297" t="s">
        <v>1972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1"/>
      <c r="B1" s="372"/>
      <c r="C1" s="373"/>
      <c r="L1" s="301"/>
      <c r="M1" s="123"/>
      <c r="N1" s="276"/>
      <c r="O1" s="276"/>
      <c r="P1" s="164"/>
      <c r="Q1" s="374" t="s">
        <v>1226</v>
      </c>
      <c r="R1" s="375"/>
      <c r="U1" s="101"/>
      <c r="V1" s="376" t="s">
        <v>1975</v>
      </c>
      <c r="W1" s="376"/>
      <c r="X1" s="376"/>
      <c r="Y1" s="103"/>
    </row>
    <row r="2" spans="1:25" s="100" customFormat="1" ht="11.25" customHeight="1">
      <c r="A2" s="104" t="s">
        <v>1976</v>
      </c>
      <c r="B2" s="104" t="s">
        <v>1977</v>
      </c>
      <c r="C2" s="104" t="s">
        <v>605</v>
      </c>
      <c r="D2" s="105" t="s">
        <v>1178</v>
      </c>
      <c r="E2" s="105" t="s">
        <v>1179</v>
      </c>
      <c r="F2" s="105" t="s">
        <v>1978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1979</v>
      </c>
      <c r="U2" s="107" t="s">
        <v>1181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3126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3126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3126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3126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3126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3126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3126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3126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3126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3126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3126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3126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3126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3126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3126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3126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3126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3126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3126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3126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3126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3126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3126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3126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3126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3126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3126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3126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3126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500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PDM - PEDRA - CARGA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0.10416666666666667</v>
      </c>
      <c r="S478" s="109" t="str">
        <f>IF(FN_MC!Q478="","*",CONCATENATE(FN_MC!Q478," ",FN_MC!R478))</f>
        <v>13 VAGÕES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*</v>
      </c>
      <c r="V487" s="111">
        <f ca="1">_xlfn.XLOOKUP(G487&amp;$V$2,BS_CONTROLE[CHAVE],BS_CONTROLE[Quantidade_11],"-")</f>
        <v>3126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03" t="str">
        <f>IF(FN_MC!N487="","*",FN_MC!N487)</f>
        <v>-</v>
      </c>
      <c r="M488" s="110" t="str">
        <f>IF(FN_MC!J487="","*",FN_MC!J487)</f>
        <v>*</v>
      </c>
      <c r="N488" s="278" t="str">
        <f>IF(FN_MC!K487="","*",FN_MC!K487)</f>
        <v>*</v>
      </c>
      <c r="O488" s="278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FERRONORTE</v>
      </c>
      <c r="E489" s="109" t="str">
        <f>IF(FN_MC!T488="","*",FN_MC!T488)</f>
        <v>TGR-TRO</v>
      </c>
      <c r="F489" s="109">
        <f>IF(FN_MC!B488="","*",FN_MC!B488)</f>
        <v>46052</v>
      </c>
      <c r="G489" s="109" t="str">
        <f>IF(FN_MC!D488="","*",FN_MC!D488)</f>
        <v>W70</v>
      </c>
      <c r="H489" s="109" t="str">
        <f>IF(FN_MC!F488="","*",FN_MC!F488)</f>
        <v>DESLOCAMENTO</v>
      </c>
      <c r="I489" s="109" t="str">
        <f>IF(FN_MC!H488="","*",FN_MC!H488)</f>
        <v>TGR2</v>
      </c>
      <c r="J489" s="109" t="str">
        <f>IF(FN_MC!I488="","*",FN_MC!I488)</f>
        <v>TRO</v>
      </c>
      <c r="K489" s="109" t="str">
        <f>IF(FN_MC!M488="","*",FN_MC!M488)</f>
        <v>TGR-TRO</v>
      </c>
      <c r="L489" s="303" t="str">
        <f>IF(FN_MC!N488="","*",FN_MC!N488)</f>
        <v>TGRTRO</v>
      </c>
      <c r="M489" s="110">
        <f>IF(FN_MC!J488="","*",FN_MC!J488)</f>
        <v>98</v>
      </c>
      <c r="N489" s="278">
        <f>IF(FN_MC!K488="","*",FN_MC!K488)</f>
        <v>502</v>
      </c>
      <c r="O489" s="278">
        <f>IF(FN_MC!L488="","*",FN_MC!L488)</f>
        <v>750</v>
      </c>
      <c r="P489" s="110"/>
      <c r="Q489" s="127">
        <f>IF(FN_MC!O488="","*",FN_MC!O488)</f>
        <v>0.45833333333333331</v>
      </c>
      <c r="R489" s="127">
        <f>IF(FN_MC!P488="","*",FN_MC!P488)</f>
        <v>4.1666666666666664E-2</v>
      </c>
      <c r="S489" s="109" t="str">
        <f>IF(FN_MC!Q488="","*",CONCATENATE(FN_MC!Q488," ",FN_MC!R488))</f>
        <v>1 BINÁRIO</v>
      </c>
      <c r="T489" s="109" t="str">
        <f>IF(FN_MC!V488="","*",FN_MC!V488)</f>
        <v>Camila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>
        <f ca="1">_xlfn.XLOOKUP(G489&amp;$W$2,BS_CONTROLE[CHAVE],BS_CONTROLE[Quantidade_11],"-")</f>
        <v>27</v>
      </c>
      <c r="X489" s="111">
        <f ca="1">_xlfn.XLOOKUP(G489&amp;$X$2,BS_CONTROLE[CHAVE],BS_CONTROLE[Quantidade_11],"-")</f>
        <v>0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03" t="str">
        <f>IF(FN_MC!N489="","*",FN_MC!N489)</f>
        <v>-</v>
      </c>
      <c r="M490" s="110" t="str">
        <f>IF(FN_MC!J489="","*",FN_MC!J489)</f>
        <v>*</v>
      </c>
      <c r="N490" s="278" t="str">
        <f>IF(FN_MC!K489="","*",FN_MC!K489)</f>
        <v>*</v>
      </c>
      <c r="O490" s="278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TBR-TGR</v>
      </c>
      <c r="L492" s="303" t="str">
        <f>IF(FN_MC!N491="","*",FN_MC!N491)</f>
        <v>499TGR1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*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*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03" t="str">
        <f>IF(FN_MC!N494="","*",FN_MC!N494)</f>
        <v>-</v>
      </c>
      <c r="M495" s="110" t="str">
        <f>IF(FN_MC!J494="","*",FN_MC!J494)</f>
        <v>*</v>
      </c>
      <c r="N495" s="278" t="str">
        <f>IF(FN_MC!K494="","*",FN_MC!K494)</f>
        <v>*</v>
      </c>
      <c r="O495" s="278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03" t="str">
        <f>IF(FN_MC!N496="","*",FN_MC!N496)</f>
        <v>-</v>
      </c>
      <c r="M497" s="110" t="str">
        <f>IF(FN_MC!J496="","*",FN_MC!J496)</f>
        <v>*</v>
      </c>
      <c r="N497" s="278" t="str">
        <f>IF(FN_MC!K496="","*",FN_MC!K496)</f>
        <v>*</v>
      </c>
      <c r="O497" s="278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03" t="str">
        <f>IF(FN_MC!N497="","*",FN_MC!N497)</f>
        <v>-</v>
      </c>
      <c r="M498" s="110" t="str">
        <f>IF(FN_MC!J497="","*",FN_MC!J497)</f>
        <v>*</v>
      </c>
      <c r="N498" s="278" t="str">
        <f>IF(FN_MC!K497="","*",FN_MC!K497)</f>
        <v>*</v>
      </c>
      <c r="O498" s="278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03" t="str">
        <f>IF(FN_MC!N499="","*",FN_MC!N499)</f>
        <v>-</v>
      </c>
      <c r="M500" s="110" t="str">
        <f>IF(FN_MC!J499="","*",FN_MC!J499)</f>
        <v>*</v>
      </c>
      <c r="N500" s="278" t="str">
        <f>IF(FN_MC!K499="","*",FN_MC!K499)</f>
        <v>*</v>
      </c>
      <c r="O500" s="278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03" t="str">
        <f>IF(FN_MC!N501="","*",FN_MC!N501)</f>
        <v>-</v>
      </c>
      <c r="M502" s="110" t="str">
        <f>IF(FN_MC!J501="","*",FN_MC!J501)</f>
        <v>*</v>
      </c>
      <c r="N502" s="278" t="str">
        <f>IF(FN_MC!K501="","*",FN_MC!K501)</f>
        <v>*</v>
      </c>
      <c r="O502" s="278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IF(FN_MC!Y532="","*",FN_MC!Y532)</f>
        <v>*</v>
      </c>
      <c r="B504" s="108" t="str">
        <f>IF(FN_MC!X532="","*",FN_MC!X532)</f>
        <v>*</v>
      </c>
      <c r="C504" s="108" t="str">
        <f>IF(FN_MC!Z532="","*",FN_MC!Z532)</f>
        <v>*</v>
      </c>
      <c r="D504" s="109" t="str">
        <f>IF(FN_MC!S532="","*",FN_MC!S532)</f>
        <v>*</v>
      </c>
      <c r="E504" s="109" t="str">
        <f>IF(FN_MC!T532="","*",FN_MC!T532)</f>
        <v>*</v>
      </c>
      <c r="F504" s="109" t="str">
        <f>IF(FN_MC!B532="","*",FN_MC!B532)</f>
        <v>*</v>
      </c>
      <c r="G504" s="109" t="str">
        <f>IF(FN_MC!D532="","*",FN_MC!D532)</f>
        <v>*</v>
      </c>
      <c r="H504" s="109" t="str">
        <f>IF(FN_MC!F532="","*",FN_MC!F532)</f>
        <v>*</v>
      </c>
      <c r="I504" s="109" t="str">
        <f>IF(FN_MC!H532="","*",FN_MC!H532)</f>
        <v>*</v>
      </c>
      <c r="J504" s="109" t="str">
        <f>IF(FN_MC!I532="","*",FN_MC!I532)</f>
        <v>*</v>
      </c>
      <c r="K504" s="109" t="str">
        <f>IF(FN_MC!M532="","*",FN_MC!M532)</f>
        <v>*</v>
      </c>
      <c r="L504" s="303" t="str">
        <f>IF(FN_MC!N532="","*",FN_MC!N532)</f>
        <v>*</v>
      </c>
      <c r="M504" s="110" t="str">
        <f>IF(FN_MC!J532="","*",FN_MC!J532)</f>
        <v>*</v>
      </c>
      <c r="N504" s="278" t="str">
        <f>IF(FN_MC!K532="","*",FN_MC!K532)</f>
        <v>*</v>
      </c>
      <c r="O504" s="278" t="str">
        <f>IF(FN_MC!L532="","*",FN_MC!L532)</f>
        <v>*</v>
      </c>
      <c r="P504" s="110"/>
      <c r="Q504" s="127" t="str">
        <f>IF(FN_MC!O532="","*",FN_MC!O532)</f>
        <v>*</v>
      </c>
      <c r="R504" s="127" t="str">
        <f>IF(FN_MC!P532="","*",FN_MC!P532)</f>
        <v>*</v>
      </c>
      <c r="S504" s="109" t="str">
        <f>IF(FN_MC!Q532="","*",CONCATENATE(FN_MC!Q532," ",FN_MC!R532))</f>
        <v>*</v>
      </c>
      <c r="T504" s="109" t="str">
        <f>IF(FN_MC!V532="","*",FN_MC!V532)</f>
        <v>*</v>
      </c>
      <c r="U504" s="109" t="str">
        <f>IF(FN_MC!W532="","*",FN_MC!W532)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IF(FN_MC!Y533="","*",FN_MC!Y533)</f>
        <v>*</v>
      </c>
      <c r="B505" s="108" t="str">
        <f>IF(FN_MC!X533="","*",FN_MC!X533)</f>
        <v>*</v>
      </c>
      <c r="C505" s="108" t="str">
        <f>IF(FN_MC!Z533="","*",FN_MC!Z533)</f>
        <v>*</v>
      </c>
      <c r="D505" s="109" t="str">
        <f>IF(FN_MC!S533="","*",FN_MC!S533)</f>
        <v>*</v>
      </c>
      <c r="E505" s="109" t="str">
        <f>IF(FN_MC!T533="","*",FN_MC!T533)</f>
        <v>*</v>
      </c>
      <c r="F505" s="109" t="str">
        <f>IF(FN_MC!B533="","*",FN_MC!B533)</f>
        <v>*</v>
      </c>
      <c r="G505" s="109" t="str">
        <f>IF(FN_MC!D533="","*",FN_MC!D533)</f>
        <v>*</v>
      </c>
      <c r="H505" s="109" t="str">
        <f>IF(FN_MC!F533="","*",FN_MC!F533)</f>
        <v>*</v>
      </c>
      <c r="I505" s="109" t="str">
        <f>IF(FN_MC!H533="","*",FN_MC!H533)</f>
        <v>*</v>
      </c>
      <c r="J505" s="109" t="str">
        <f>IF(FN_MC!I533="","*",FN_MC!I533)</f>
        <v>*</v>
      </c>
      <c r="K505" s="109" t="str">
        <f>IF(FN_MC!M533="","*",FN_MC!M533)</f>
        <v>*</v>
      </c>
      <c r="L505" s="303" t="str">
        <f>IF(FN_MC!N533="","*",FN_MC!N533)</f>
        <v>*</v>
      </c>
      <c r="M505" s="110" t="str">
        <f>IF(FN_MC!J533="","*",FN_MC!J533)</f>
        <v>*</v>
      </c>
      <c r="N505" s="278" t="str">
        <f>IF(FN_MC!K533="","*",FN_MC!K533)</f>
        <v>*</v>
      </c>
      <c r="O505" s="278" t="str">
        <f>IF(FN_MC!L533="","*",FN_MC!L533)</f>
        <v>*</v>
      </c>
      <c r="P505" s="110"/>
      <c r="Q505" s="127" t="str">
        <f>IF(FN_MC!O533="","*",FN_MC!O533)</f>
        <v>*</v>
      </c>
      <c r="R505" s="127" t="str">
        <f>IF(FN_MC!P533="","*",FN_MC!P533)</f>
        <v>*</v>
      </c>
      <c r="S505" s="109" t="str">
        <f>IF(FN_MC!Q533="","*",CONCATENATE(FN_MC!Q533," ",FN_MC!R533))</f>
        <v>*</v>
      </c>
      <c r="T505" s="109" t="str">
        <f>IF(FN_MC!V533="","*",FN_MC!V533)</f>
        <v>*</v>
      </c>
      <c r="U505" s="109" t="str">
        <f>IF(FN_MC!W533="","*",FN_MC!W533)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IF(FN_MC!Y534="","*",FN_MC!Y534)</f>
        <v>*</v>
      </c>
      <c r="B506" s="108" t="str">
        <f>IF(FN_MC!X534="","*",FN_MC!X534)</f>
        <v>*</v>
      </c>
      <c r="C506" s="108" t="str">
        <f>IF(FN_MC!Z534="","*",FN_MC!Z534)</f>
        <v>*</v>
      </c>
      <c r="D506" s="109" t="str">
        <f>IF(FN_MC!S534="","*",FN_MC!S534)</f>
        <v>*</v>
      </c>
      <c r="E506" s="109" t="str">
        <f>IF(FN_MC!T534="","*",FN_MC!T534)</f>
        <v>*</v>
      </c>
      <c r="F506" s="109" t="str">
        <f>IF(FN_MC!B534="","*",FN_MC!B534)</f>
        <v>*</v>
      </c>
      <c r="G506" s="109" t="str">
        <f>IF(FN_MC!D534="","*",FN_MC!D534)</f>
        <v>*</v>
      </c>
      <c r="H506" s="109" t="str">
        <f>IF(FN_MC!F534="","*",FN_MC!F534)</f>
        <v>*</v>
      </c>
      <c r="I506" s="109" t="str">
        <f>IF(FN_MC!H534="","*",FN_MC!H534)</f>
        <v>*</v>
      </c>
      <c r="J506" s="109" t="str">
        <f>IF(FN_MC!I534="","*",FN_MC!I534)</f>
        <v>*</v>
      </c>
      <c r="K506" s="109" t="str">
        <f>IF(FN_MC!M534="","*",FN_MC!M534)</f>
        <v>*</v>
      </c>
      <c r="L506" s="303" t="str">
        <f>IF(FN_MC!N534="","*",FN_MC!N534)</f>
        <v>*</v>
      </c>
      <c r="M506" s="110" t="str">
        <f>IF(FN_MC!J534="","*",FN_MC!J534)</f>
        <v>*</v>
      </c>
      <c r="N506" s="278" t="str">
        <f>IF(FN_MC!K534="","*",FN_MC!K534)</f>
        <v>*</v>
      </c>
      <c r="O506" s="278" t="str">
        <f>IF(FN_MC!L534="","*",FN_MC!L534)</f>
        <v>*</v>
      </c>
      <c r="P506" s="110"/>
      <c r="Q506" s="127" t="str">
        <f>IF(FN_MC!O534="","*",FN_MC!O534)</f>
        <v>*</v>
      </c>
      <c r="R506" s="127" t="str">
        <f>IF(FN_MC!P534="","*",FN_MC!P534)</f>
        <v>*</v>
      </c>
      <c r="S506" s="109" t="str">
        <f>IF(FN_MC!Q534="","*",CONCATENATE(FN_MC!Q534," ",FN_MC!R534))</f>
        <v>*</v>
      </c>
      <c r="T506" s="109" t="str">
        <f>IF(FN_MC!V534="","*",FN_MC!V534)</f>
        <v>*</v>
      </c>
      <c r="U506" s="109" t="str">
        <f>IF(FN_MC!W534="","*",FN_MC!W534)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IF(FN_MC!Y535="","*",FN_MC!Y535)</f>
        <v>*</v>
      </c>
      <c r="B507" s="108" t="str">
        <f>IF(FN_MC!X535="","*",FN_MC!X535)</f>
        <v>*</v>
      </c>
      <c r="C507" s="108" t="str">
        <f>IF(FN_MC!Z535="","*",FN_MC!Z535)</f>
        <v>*</v>
      </c>
      <c r="D507" s="109" t="str">
        <f>IF(FN_MC!S535="","*",FN_MC!S535)</f>
        <v>*</v>
      </c>
      <c r="E507" s="109" t="str">
        <f>IF(FN_MC!T535="","*",FN_MC!T535)</f>
        <v>*</v>
      </c>
      <c r="F507" s="109" t="str">
        <f>IF(FN_MC!B535="","*",FN_MC!B535)</f>
        <v>*</v>
      </c>
      <c r="G507" s="109" t="str">
        <f>IF(FN_MC!D535="","*",FN_MC!D535)</f>
        <v>*</v>
      </c>
      <c r="H507" s="109" t="str">
        <f>IF(FN_MC!F535="","*",FN_MC!F535)</f>
        <v>*</v>
      </c>
      <c r="I507" s="109" t="str">
        <f>IF(FN_MC!H535="","*",FN_MC!H535)</f>
        <v>*</v>
      </c>
      <c r="J507" s="109" t="str">
        <f>IF(FN_MC!I535="","*",FN_MC!I535)</f>
        <v>*</v>
      </c>
      <c r="K507" s="109" t="str">
        <f>IF(FN_MC!M535="","*",FN_MC!M535)</f>
        <v>*</v>
      </c>
      <c r="L507" s="303" t="str">
        <f>IF(FN_MC!N535="","*",FN_MC!N535)</f>
        <v>*</v>
      </c>
      <c r="M507" s="110" t="str">
        <f>IF(FN_MC!J535="","*",FN_MC!J535)</f>
        <v>*</v>
      </c>
      <c r="N507" s="278" t="str">
        <f>IF(FN_MC!K535="","*",FN_MC!K535)</f>
        <v>*</v>
      </c>
      <c r="O507" s="278" t="str">
        <f>IF(FN_MC!L535="","*",FN_MC!L535)</f>
        <v>*</v>
      </c>
      <c r="P507" s="110"/>
      <c r="Q507" s="127" t="str">
        <f>IF(FN_MC!O535="","*",FN_MC!O535)</f>
        <v>*</v>
      </c>
      <c r="R507" s="127" t="str">
        <f>IF(FN_MC!P535="","*",FN_MC!P535)</f>
        <v>*</v>
      </c>
      <c r="S507" s="109" t="str">
        <f>IF(FN_MC!Q535="","*",CONCATENATE(FN_MC!Q535," ",FN_MC!R535))</f>
        <v>*</v>
      </c>
      <c r="T507" s="109" t="str">
        <f>IF(FN_MC!V535="","*",FN_MC!V535)</f>
        <v>*</v>
      </c>
      <c r="U507" s="109" t="str">
        <f>IF(FN_MC!W535="","*",FN_MC!W535)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IF(FN_MC!Y536="","*",FN_MC!Y536)</f>
        <v>*</v>
      </c>
      <c r="B508" s="108" t="str">
        <f>IF(FN_MC!X536="","*",FN_MC!X536)</f>
        <v>*</v>
      </c>
      <c r="C508" s="108" t="str">
        <f>IF(FN_MC!Z536="","*",FN_MC!Z536)</f>
        <v>*</v>
      </c>
      <c r="D508" s="109" t="str">
        <f>IF(FN_MC!S536="","*",FN_MC!S536)</f>
        <v>*</v>
      </c>
      <c r="E508" s="109" t="str">
        <f>IF(FN_MC!T536="","*",FN_MC!T536)</f>
        <v>*</v>
      </c>
      <c r="F508" s="109" t="str">
        <f>IF(FN_MC!B536="","*",FN_MC!B536)</f>
        <v>*</v>
      </c>
      <c r="G508" s="109" t="str">
        <f>IF(FN_MC!D536="","*",FN_MC!D536)</f>
        <v>*</v>
      </c>
      <c r="H508" s="109" t="str">
        <f>IF(FN_MC!F536="","*",FN_MC!F536)</f>
        <v>*</v>
      </c>
      <c r="I508" s="109" t="str">
        <f>IF(FN_MC!H536="","*",FN_MC!H536)</f>
        <v>*</v>
      </c>
      <c r="J508" s="109" t="str">
        <f>IF(FN_MC!I536="","*",FN_MC!I536)</f>
        <v>*</v>
      </c>
      <c r="K508" s="109" t="str">
        <f>IF(FN_MC!M536="","*",FN_MC!M536)</f>
        <v>*</v>
      </c>
      <c r="L508" s="303" t="str">
        <f>IF(FN_MC!N536="","*",FN_MC!N536)</f>
        <v>*</v>
      </c>
      <c r="M508" s="110" t="str">
        <f>IF(FN_MC!J536="","*",FN_MC!J536)</f>
        <v>*</v>
      </c>
      <c r="N508" s="278" t="str">
        <f>IF(FN_MC!K536="","*",FN_MC!K536)</f>
        <v>*</v>
      </c>
      <c r="O508" s="278" t="str">
        <f>IF(FN_MC!L536="","*",FN_MC!L536)</f>
        <v>*</v>
      </c>
      <c r="P508" s="110"/>
      <c r="Q508" s="127" t="str">
        <f>IF(FN_MC!O536="","*",FN_MC!O536)</f>
        <v>*</v>
      </c>
      <c r="R508" s="127" t="str">
        <f>IF(FN_MC!P536="","*",FN_MC!P536)</f>
        <v>*</v>
      </c>
      <c r="S508" s="109" t="str">
        <f>IF(FN_MC!Q536="","*",CONCATENATE(FN_MC!Q536," ",FN_MC!R536))</f>
        <v>*</v>
      </c>
      <c r="T508" s="109" t="str">
        <f>IF(FN_MC!V536="","*",FN_MC!V536)</f>
        <v>*</v>
      </c>
      <c r="U508" s="109" t="str">
        <f>IF(FN_MC!W536="","*",FN_MC!W536)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IF(FN_MC!Y537="","*",FN_MC!Y537)</f>
        <v>*</v>
      </c>
      <c r="B509" s="108" t="str">
        <f>IF(FN_MC!X537="","*",FN_MC!X537)</f>
        <v>*</v>
      </c>
      <c r="C509" s="108" t="str">
        <f>IF(FN_MC!Z537="","*",FN_MC!Z537)</f>
        <v>*</v>
      </c>
      <c r="D509" s="109" t="str">
        <f>IF(FN_MC!S537="","*",FN_MC!S537)</f>
        <v>*</v>
      </c>
      <c r="E509" s="109" t="str">
        <f>IF(FN_MC!T537="","*",FN_MC!T537)</f>
        <v>*</v>
      </c>
      <c r="F509" s="109" t="str">
        <f>IF(FN_MC!B537="","*",FN_MC!B537)</f>
        <v>*</v>
      </c>
      <c r="G509" s="109" t="str">
        <f>IF(FN_MC!D537="","*",FN_MC!D537)</f>
        <v>*</v>
      </c>
      <c r="H509" s="109" t="str">
        <f>IF(FN_MC!F537="","*",FN_MC!F537)</f>
        <v>*</v>
      </c>
      <c r="I509" s="109" t="str">
        <f>IF(FN_MC!H537="","*",FN_MC!H537)</f>
        <v>*</v>
      </c>
      <c r="J509" s="109" t="str">
        <f>IF(FN_MC!I537="","*",FN_MC!I537)</f>
        <v>*</v>
      </c>
      <c r="K509" s="109" t="str">
        <f>IF(FN_MC!M537="","*",FN_MC!M537)</f>
        <v>*</v>
      </c>
      <c r="L509" s="303" t="str">
        <f>IF(FN_MC!N537="","*",FN_MC!N537)</f>
        <v>*</v>
      </c>
      <c r="M509" s="110" t="str">
        <f>IF(FN_MC!J537="","*",FN_MC!J537)</f>
        <v>*</v>
      </c>
      <c r="N509" s="278" t="str">
        <f>IF(FN_MC!K537="","*",FN_MC!K537)</f>
        <v>*</v>
      </c>
      <c r="O509" s="278" t="str">
        <f>IF(FN_MC!L537="","*",FN_MC!L537)</f>
        <v>*</v>
      </c>
      <c r="P509" s="110"/>
      <c r="Q509" s="127" t="str">
        <f>IF(FN_MC!O537="","*",FN_MC!O537)</f>
        <v>*</v>
      </c>
      <c r="R509" s="127" t="str">
        <f>IF(FN_MC!P537="","*",FN_MC!P537)</f>
        <v>*</v>
      </c>
      <c r="S509" s="109" t="str">
        <f>IF(FN_MC!Q537="","*",CONCATENATE(FN_MC!Q537," ",FN_MC!R537))</f>
        <v>*</v>
      </c>
      <c r="T509" s="109" t="str">
        <f>IF(FN_MC!V537="","*",FN_MC!V537)</f>
        <v>*</v>
      </c>
      <c r="U509" s="109" t="str">
        <f>IF(FN_MC!W537="","*",FN_MC!W537)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IF(FN_MC!Y538="","*",FN_MC!Y538)</f>
        <v>*</v>
      </c>
      <c r="B510" s="108" t="str">
        <f>IF(FN_MC!X538="","*",FN_MC!X538)</f>
        <v>*</v>
      </c>
      <c r="C510" s="108" t="str">
        <f>IF(FN_MC!Z538="","*",FN_MC!Z538)</f>
        <v>*</v>
      </c>
      <c r="D510" s="109" t="str">
        <f>IF(FN_MC!S538="","*",FN_MC!S538)</f>
        <v>*</v>
      </c>
      <c r="E510" s="109" t="str">
        <f>IF(FN_MC!T538="","*",FN_MC!T538)</f>
        <v>*</v>
      </c>
      <c r="F510" s="109" t="str">
        <f>IF(FN_MC!B538="","*",FN_MC!B538)</f>
        <v>*</v>
      </c>
      <c r="G510" s="109" t="str">
        <f>IF(FN_MC!D538="","*",FN_MC!D538)</f>
        <v>*</v>
      </c>
      <c r="H510" s="109" t="str">
        <f>IF(FN_MC!F538="","*",FN_MC!F538)</f>
        <v>*</v>
      </c>
      <c r="I510" s="109" t="str">
        <f>IF(FN_MC!H538="","*",FN_MC!H538)</f>
        <v>*</v>
      </c>
      <c r="J510" s="109" t="str">
        <f>IF(FN_MC!I538="","*",FN_MC!I538)</f>
        <v>*</v>
      </c>
      <c r="K510" s="109" t="str">
        <f>IF(FN_MC!M538="","*",FN_MC!M538)</f>
        <v>*</v>
      </c>
      <c r="L510" s="303" t="str">
        <f>IF(FN_MC!N538="","*",FN_MC!N538)</f>
        <v>*</v>
      </c>
      <c r="M510" s="110" t="str">
        <f>IF(FN_MC!J538="","*",FN_MC!J538)</f>
        <v>*</v>
      </c>
      <c r="N510" s="278" t="str">
        <f>IF(FN_MC!K538="","*",FN_MC!K538)</f>
        <v>*</v>
      </c>
      <c r="O510" s="278" t="str">
        <f>IF(FN_MC!L538="","*",FN_MC!L538)</f>
        <v>*</v>
      </c>
      <c r="P510" s="110"/>
      <c r="Q510" s="127" t="str">
        <f>IF(FN_MC!O538="","*",FN_MC!O538)</f>
        <v>*</v>
      </c>
      <c r="R510" s="127" t="str">
        <f>IF(FN_MC!P538="","*",FN_MC!P538)</f>
        <v>*</v>
      </c>
      <c r="S510" s="109" t="str">
        <f>IF(FN_MC!Q538="","*",CONCATENATE(FN_MC!Q538," ",FN_MC!R538))</f>
        <v>*</v>
      </c>
      <c r="T510" s="109" t="str">
        <f>IF(FN_MC!V538="","*",FN_MC!V538)</f>
        <v>*</v>
      </c>
      <c r="U510" s="109" t="str">
        <f>IF(FN_MC!W538="","*",FN_MC!W538)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IF(FN_MC!Y552="","*",FN_MC!Y552)</f>
        <v>*</v>
      </c>
      <c r="B511" s="108" t="str">
        <f>IF(FN_MC!X552="","*",FN_MC!X552)</f>
        <v>*</v>
      </c>
      <c r="C511" s="108" t="str">
        <f>IF(FN_MC!Z552="","*",FN_MC!Z552)</f>
        <v>*</v>
      </c>
      <c r="D511" s="109" t="str">
        <f>IF(FN_MC!S552="","*",FN_MC!S552)</f>
        <v>*</v>
      </c>
      <c r="E511" s="109" t="str">
        <f>IF(FN_MC!T552="","*",FN_MC!T552)</f>
        <v>*</v>
      </c>
      <c r="F511" s="109" t="str">
        <f>IF(FN_MC!B552="","*",FN_MC!B552)</f>
        <v>*</v>
      </c>
      <c r="G511" s="109" t="str">
        <f>IF(FN_MC!D552="","*",FN_MC!D552)</f>
        <v>*</v>
      </c>
      <c r="H511" s="109" t="str">
        <f>IF(FN_MC!F552="","*",FN_MC!F552)</f>
        <v>*</v>
      </c>
      <c r="I511" s="109" t="str">
        <f>IF(FN_MC!H552="","*",FN_MC!H552)</f>
        <v>*</v>
      </c>
      <c r="J511" s="109" t="str">
        <f>IF(FN_MC!I552="","*",FN_MC!I552)</f>
        <v>*</v>
      </c>
      <c r="K511" s="109" t="str">
        <f>IF(FN_MC!M552="","*",FN_MC!M552)</f>
        <v>*</v>
      </c>
      <c r="L511" s="303" t="str">
        <f>IF(FN_MC!N552="","*",FN_MC!N552)</f>
        <v>*</v>
      </c>
      <c r="M511" s="110" t="str">
        <f>IF(FN_MC!J552="","*",FN_MC!J552)</f>
        <v>*</v>
      </c>
      <c r="N511" s="278" t="str">
        <f>IF(FN_MC!K552="","*",FN_MC!K552)</f>
        <v>*</v>
      </c>
      <c r="O511" s="278" t="str">
        <f>IF(FN_MC!L552="","*",FN_MC!L552)</f>
        <v>*</v>
      </c>
      <c r="P511" s="110"/>
      <c r="Q511" s="127" t="str">
        <f>IF(FN_MC!O552="","*",FN_MC!O552)</f>
        <v>*</v>
      </c>
      <c r="R511" s="127" t="str">
        <f>IF(FN_MC!P552="","*",FN_MC!P552)</f>
        <v>*</v>
      </c>
      <c r="S511" s="109" t="str">
        <f>IF(FN_MC!Q552="","*",CONCATENATE(FN_MC!Q552," ",FN_MC!R552))</f>
        <v>*</v>
      </c>
      <c r="T511" s="109" t="str">
        <f>IF(FN_MC!V552="","*",FN_MC!V552)</f>
        <v>*</v>
      </c>
      <c r="U511" s="109" t="str">
        <f>IF(FN_MC!W552="","*",FN_MC!W552)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IF(FN_MC!Y553="","*",FN_MC!Y553)</f>
        <v>*</v>
      </c>
      <c r="B512" s="108" t="str">
        <f>IF(FN_MC!X553="","*",FN_MC!X553)</f>
        <v>*</v>
      </c>
      <c r="C512" s="108" t="str">
        <f>IF(FN_MC!Z553="","*",FN_MC!Z553)</f>
        <v>*</v>
      </c>
      <c r="D512" s="109" t="str">
        <f>IF(FN_MC!S553="","*",FN_MC!S553)</f>
        <v>*</v>
      </c>
      <c r="E512" s="109" t="str">
        <f>IF(FN_MC!T553="","*",FN_MC!T553)</f>
        <v>*</v>
      </c>
      <c r="F512" s="109" t="str">
        <f>IF(FN_MC!B553="","*",FN_MC!B553)</f>
        <v>*</v>
      </c>
      <c r="G512" s="109" t="str">
        <f>IF(FN_MC!D553="","*",FN_MC!D553)</f>
        <v>*</v>
      </c>
      <c r="H512" s="109" t="str">
        <f>IF(FN_MC!F553="","*",FN_MC!F553)</f>
        <v>*</v>
      </c>
      <c r="I512" s="109" t="str">
        <f>IF(FN_MC!H553="","*",FN_MC!H553)</f>
        <v>*</v>
      </c>
      <c r="J512" s="109" t="str">
        <f>IF(FN_MC!I553="","*",FN_MC!I553)</f>
        <v>*</v>
      </c>
      <c r="K512" s="109" t="str">
        <f>IF(FN_MC!M553="","*",FN_MC!M553)</f>
        <v>*</v>
      </c>
      <c r="L512" s="303" t="str">
        <f>IF(FN_MC!N553="","*",FN_MC!N553)</f>
        <v>*</v>
      </c>
      <c r="M512" s="110" t="str">
        <f>IF(FN_MC!J553="","*",FN_MC!J553)</f>
        <v>*</v>
      </c>
      <c r="N512" s="278" t="str">
        <f>IF(FN_MC!K553="","*",FN_MC!K553)</f>
        <v>*</v>
      </c>
      <c r="O512" s="278" t="str">
        <f>IF(FN_MC!L553="","*",FN_MC!L553)</f>
        <v>*</v>
      </c>
      <c r="P512" s="110"/>
      <c r="Q512" s="127" t="str">
        <f>IF(FN_MC!O553="","*",FN_MC!O553)</f>
        <v>*</v>
      </c>
      <c r="R512" s="127" t="str">
        <f>IF(FN_MC!P553="","*",FN_MC!P553)</f>
        <v>*</v>
      </c>
      <c r="S512" s="109" t="str">
        <f>IF(FN_MC!Q553="","*",CONCATENATE(FN_MC!Q553," ",FN_MC!R553))</f>
        <v>*</v>
      </c>
      <c r="T512" s="109" t="str">
        <f>IF(FN_MC!V553="","*",FN_MC!V553)</f>
        <v>*</v>
      </c>
      <c r="U512" s="109" t="str">
        <f>IF(FN_MC!W553="","*",FN_MC!W553)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IF(FN_MC!Y554="","*",FN_MC!Y554)</f>
        <v>*</v>
      </c>
      <c r="B513" s="108" t="str">
        <f>IF(FN_MC!X554="","*",FN_MC!X554)</f>
        <v>*</v>
      </c>
      <c r="C513" s="108" t="str">
        <f>IF(FN_MC!Z554="","*",FN_MC!Z554)</f>
        <v>*</v>
      </c>
      <c r="D513" s="109" t="str">
        <f>IF(FN_MC!S554="","*",FN_MC!S554)</f>
        <v>*</v>
      </c>
      <c r="E513" s="109" t="str">
        <f>IF(FN_MC!T554="","*",FN_MC!T554)</f>
        <v>*</v>
      </c>
      <c r="F513" s="109" t="str">
        <f>IF(FN_MC!B554="","*",FN_MC!B554)</f>
        <v>*</v>
      </c>
      <c r="G513" s="109" t="str">
        <f>IF(FN_MC!D554="","*",FN_MC!D554)</f>
        <v>*</v>
      </c>
      <c r="H513" s="109" t="str">
        <f>IF(FN_MC!F554="","*",FN_MC!F554)</f>
        <v>*</v>
      </c>
      <c r="I513" s="109" t="str">
        <f>IF(FN_MC!H554="","*",FN_MC!H554)</f>
        <v>*</v>
      </c>
      <c r="J513" s="109" t="str">
        <f>IF(FN_MC!I554="","*",FN_MC!I554)</f>
        <v>*</v>
      </c>
      <c r="K513" s="109" t="str">
        <f>IF(FN_MC!M554="","*",FN_MC!M554)</f>
        <v>*</v>
      </c>
      <c r="L513" s="303" t="str">
        <f>IF(FN_MC!N554="","*",FN_MC!N554)</f>
        <v>*</v>
      </c>
      <c r="M513" s="110" t="str">
        <f>IF(FN_MC!J554="","*",FN_MC!J554)</f>
        <v>*</v>
      </c>
      <c r="N513" s="278" t="str">
        <f>IF(FN_MC!K554="","*",FN_MC!K554)</f>
        <v>*</v>
      </c>
      <c r="O513" s="278" t="str">
        <f>IF(FN_MC!L554="","*",FN_MC!L554)</f>
        <v>*</v>
      </c>
      <c r="P513" s="110"/>
      <c r="Q513" s="127" t="str">
        <f>IF(FN_MC!O554="","*",FN_MC!O554)</f>
        <v>*</v>
      </c>
      <c r="R513" s="127" t="str">
        <f>IF(FN_MC!P554="","*",FN_MC!P554)</f>
        <v>*</v>
      </c>
      <c r="S513" s="109" t="str">
        <f>IF(FN_MC!Q554="","*",CONCATENATE(FN_MC!Q554," ",FN_MC!R554))</f>
        <v>*</v>
      </c>
      <c r="T513" s="109" t="str">
        <f>IF(FN_MC!V554="","*",FN_MC!V554)</f>
        <v>*</v>
      </c>
      <c r="U513" s="109" t="str">
        <f>IF(FN_MC!W554="","*",FN_MC!W554)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IF(FN_MC!Y555="","*",FN_MC!Y555)</f>
        <v>*</v>
      </c>
      <c r="B514" s="108" t="str">
        <f>IF(FN_MC!X555="","*",FN_MC!X555)</f>
        <v>*</v>
      </c>
      <c r="C514" s="108" t="str">
        <f>IF(FN_MC!Z555="","*",FN_MC!Z555)</f>
        <v>*</v>
      </c>
      <c r="D514" s="109" t="str">
        <f>IF(FN_MC!S555="","*",FN_MC!S555)</f>
        <v>*</v>
      </c>
      <c r="E514" s="109" t="str">
        <f>IF(FN_MC!T555="","*",FN_MC!T555)</f>
        <v>*</v>
      </c>
      <c r="F514" s="109" t="str">
        <f>IF(FN_MC!B555="","*",FN_MC!B555)</f>
        <v>*</v>
      </c>
      <c r="G514" s="109" t="str">
        <f>IF(FN_MC!D555="","*",FN_MC!D555)</f>
        <v>*</v>
      </c>
      <c r="H514" s="109" t="str">
        <f>IF(FN_MC!F555="","*",FN_MC!F555)</f>
        <v>*</v>
      </c>
      <c r="I514" s="109" t="str">
        <f>IF(FN_MC!H555="","*",FN_MC!H555)</f>
        <v>*</v>
      </c>
      <c r="J514" s="109" t="str">
        <f>IF(FN_MC!I555="","*",FN_MC!I555)</f>
        <v>*</v>
      </c>
      <c r="K514" s="109" t="str">
        <f>IF(FN_MC!M555="","*",FN_MC!M555)</f>
        <v>*</v>
      </c>
      <c r="L514" s="303" t="str">
        <f>IF(FN_MC!N555="","*",FN_MC!N555)</f>
        <v>*</v>
      </c>
      <c r="M514" s="110" t="str">
        <f>IF(FN_MC!J555="","*",FN_MC!J555)</f>
        <v>*</v>
      </c>
      <c r="N514" s="278" t="str">
        <f>IF(FN_MC!K555="","*",FN_MC!K555)</f>
        <v>*</v>
      </c>
      <c r="O514" s="278" t="str">
        <f>IF(FN_MC!L555="","*",FN_MC!L555)</f>
        <v>*</v>
      </c>
      <c r="P514" s="110"/>
      <c r="Q514" s="127" t="str">
        <f>IF(FN_MC!O555="","*",FN_MC!O555)</f>
        <v>*</v>
      </c>
      <c r="R514" s="127" t="str">
        <f>IF(FN_MC!P555="","*",FN_MC!P555)</f>
        <v>*</v>
      </c>
      <c r="S514" s="109" t="str">
        <f>IF(FN_MC!Q555="","*",CONCATENATE(FN_MC!Q555," ",FN_MC!R555))</f>
        <v>*</v>
      </c>
      <c r="T514" s="109" t="str">
        <f>IF(FN_MC!V555="","*",FN_MC!V555)</f>
        <v>*</v>
      </c>
      <c r="U514" s="109" t="str">
        <f>IF(FN_MC!W555="","*",FN_MC!W555)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IF(FN_MC!Y556="","*",FN_MC!Y556)</f>
        <v>*</v>
      </c>
      <c r="B515" s="108" t="str">
        <f>IF(FN_MC!X556="","*",FN_MC!X556)</f>
        <v>*</v>
      </c>
      <c r="C515" s="108" t="str">
        <f>IF(FN_MC!Z556="","*",FN_MC!Z556)</f>
        <v>*</v>
      </c>
      <c r="D515" s="109" t="str">
        <f>IF(FN_MC!S556="","*",FN_MC!S556)</f>
        <v>*</v>
      </c>
      <c r="E515" s="109" t="str">
        <f>IF(FN_MC!T556="","*",FN_MC!T556)</f>
        <v>*</v>
      </c>
      <c r="F515" s="109" t="str">
        <f>IF(FN_MC!B556="","*",FN_MC!B556)</f>
        <v>*</v>
      </c>
      <c r="G515" s="109" t="str">
        <f>IF(FN_MC!D556="","*",FN_MC!D556)</f>
        <v>*</v>
      </c>
      <c r="H515" s="109" t="str">
        <f>IF(FN_MC!F556="","*",FN_MC!F556)</f>
        <v>*</v>
      </c>
      <c r="I515" s="109" t="str">
        <f>IF(FN_MC!H556="","*",FN_MC!H556)</f>
        <v>*</v>
      </c>
      <c r="J515" s="109" t="str">
        <f>IF(FN_MC!I556="","*",FN_MC!I556)</f>
        <v>*</v>
      </c>
      <c r="K515" s="109" t="str">
        <f>IF(FN_MC!M556="","*",FN_MC!M556)</f>
        <v>*</v>
      </c>
      <c r="L515" s="303" t="str">
        <f>IF(FN_MC!N556="","*",FN_MC!N556)</f>
        <v>*</v>
      </c>
      <c r="M515" s="110" t="str">
        <f>IF(FN_MC!J556="","*",FN_MC!J556)</f>
        <v>*</v>
      </c>
      <c r="N515" s="278" t="str">
        <f>IF(FN_MC!K556="","*",FN_MC!K556)</f>
        <v>*</v>
      </c>
      <c r="O515" s="278" t="str">
        <f>IF(FN_MC!L556="","*",FN_MC!L556)</f>
        <v>*</v>
      </c>
      <c r="P515" s="110"/>
      <c r="Q515" s="127" t="str">
        <f>IF(FN_MC!O556="","*",FN_MC!O556)</f>
        <v>*</v>
      </c>
      <c r="R515" s="127" t="str">
        <f>IF(FN_MC!P556="","*",FN_MC!P556)</f>
        <v>*</v>
      </c>
      <c r="S515" s="109" t="str">
        <f>IF(FN_MC!Q556="","*",CONCATENATE(FN_MC!Q556," ",FN_MC!R556))</f>
        <v>*</v>
      </c>
      <c r="T515" s="109" t="str">
        <f>IF(FN_MC!V556="","*",FN_MC!V556)</f>
        <v>*</v>
      </c>
      <c r="U515" s="109" t="str">
        <f>IF(FN_MC!W556="","*",FN_MC!W556)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1980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1981</v>
      </c>
      <c r="C2" s="95" t="s">
        <v>1163</v>
      </c>
      <c r="D2" s="95" t="s">
        <v>1165</v>
      </c>
      <c r="E2" s="95" t="s">
        <v>1982</v>
      </c>
      <c r="F2" s="95" t="s">
        <v>1983</v>
      </c>
      <c r="G2" s="95" t="s">
        <v>1984</v>
      </c>
      <c r="H2" s="95" t="s">
        <v>1985</v>
      </c>
      <c r="I2" s="95" t="s">
        <v>1986</v>
      </c>
      <c r="J2" s="95" t="s">
        <v>1987</v>
      </c>
      <c r="K2" s="130" t="s">
        <v>1988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OPORTUNIDADE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str">
        <f>IF(FN_MC!Y487="","*",FN_MC!Y487)</f>
        <v>*</v>
      </c>
      <c r="C597" s="120" t="str">
        <f>IF(FN_MC!B487="","*",FN_MC!B487)</f>
        <v>*</v>
      </c>
      <c r="D597" s="120" t="str">
        <f>IF(FN_MC!D487="","*",FN_MC!D487)</f>
        <v>*</v>
      </c>
      <c r="E597" s="120" t="str">
        <f>IF(FN_MC!H487="","*",FN_MC!H487)</f>
        <v>*</v>
      </c>
      <c r="F597" s="136" t="str">
        <f>IF(FN_MC!M487="","*",FN_MC!M487)</f>
        <v>-</v>
      </c>
      <c r="G597" s="120" t="str">
        <f>IF(FN_MC!I487="","*",FN_MC!I487)</f>
        <v>*</v>
      </c>
      <c r="H597" s="120" t="str">
        <f>IF(FN_MC!AB487="","*",FN_MC!AB487)</f>
        <v>*</v>
      </c>
      <c r="I597" s="120" t="str">
        <f>IF(FN_MC!AC487="","*",FN_MC!AC487)</f>
        <v>*</v>
      </c>
      <c r="J597" s="121" t="str">
        <f>IF(FN_MC!AA487="","*",FN_MC!AA487)</f>
        <v>*</v>
      </c>
      <c r="K597" s="133" t="str">
        <f>IF(FN_MC!AD487="","*",FN_MC!AD487)</f>
        <v>*</v>
      </c>
    </row>
    <row r="598" spans="2:11" s="122" customFormat="1" hidden="1">
      <c r="B598" s="119" t="str">
        <f>IF(FN_MC!Y488="","*",FN_MC!Y488)</f>
        <v>*</v>
      </c>
      <c r="C598" s="120">
        <f>IF(FN_MC!B488="","*",FN_MC!B488)</f>
        <v>46052</v>
      </c>
      <c r="D598" s="120" t="str">
        <f>IF(FN_MC!D488="","*",FN_MC!D488)</f>
        <v>W70</v>
      </c>
      <c r="E598" s="120" t="str">
        <f>IF(FN_MC!H488="","*",FN_MC!H488)</f>
        <v>TGR2</v>
      </c>
      <c r="F598" s="136" t="str">
        <f>IF(FN_MC!M488="","*",FN_MC!M488)</f>
        <v>TGR-TRO</v>
      </c>
      <c r="G598" s="120" t="str">
        <f>IF(FN_MC!I488="","*",FN_MC!I488)</f>
        <v>TRO</v>
      </c>
      <c r="H598" s="120" t="str">
        <f>IF(FN_MC!AB488="","*",FN_MC!AB488)</f>
        <v>*</v>
      </c>
      <c r="I598" s="120" t="str">
        <f>IF(FN_MC!AC488="","*",FN_MC!AC488)</f>
        <v>*</v>
      </c>
      <c r="J598" s="121" t="str">
        <f>IF(FN_MC!AA488="","*",FN_MC!AA488)</f>
        <v>*</v>
      </c>
      <c r="K598" s="133" t="str">
        <f>IF(FN_MC!AD488="","*",FN_MC!AD488)</f>
        <v>*</v>
      </c>
    </row>
    <row r="599" spans="2:11" s="122" customFormat="1" hidden="1">
      <c r="B599" s="119" t="str">
        <f>IF(FN_MC!Y532="","*",FN_MC!Y532)</f>
        <v>*</v>
      </c>
      <c r="C599" s="120" t="str">
        <f>IF(FN_MC!B532="","*",FN_MC!B532)</f>
        <v>*</v>
      </c>
      <c r="D599" s="120" t="str">
        <f>IF(FN_MC!D532="","*",FN_MC!D532)</f>
        <v>*</v>
      </c>
      <c r="E599" s="120" t="str">
        <f>IF(FN_MC!H532="","*",FN_MC!H532)</f>
        <v>*</v>
      </c>
      <c r="F599" s="136" t="str">
        <f>IF(FN_MC!M532="","*",FN_MC!M532)</f>
        <v>*</v>
      </c>
      <c r="G599" s="120" t="str">
        <f>IF(FN_MC!I532="","*",FN_MC!I532)</f>
        <v>*</v>
      </c>
      <c r="H599" s="120" t="str">
        <f>IF(FN_MC!AB532="","*",FN_MC!AB532)</f>
        <v>*</v>
      </c>
      <c r="I599" s="120" t="str">
        <f>IF(FN_MC!AC532="","*",FN_MC!AC532)</f>
        <v>*</v>
      </c>
      <c r="J599" s="121" t="str">
        <f>IF(FN_MC!AA532="","*",FN_MC!AA532)</f>
        <v>*</v>
      </c>
      <c r="K599" s="133" t="str">
        <f>IF(FN_MC!AD532="","*",FN_MC!AD532)</f>
        <v>*</v>
      </c>
    </row>
    <row r="600" spans="2:11" s="122" customFormat="1" hidden="1">
      <c r="B600" s="119" t="str">
        <f>IF(FN_MC!Y533="","*",FN_MC!Y533)</f>
        <v>*</v>
      </c>
      <c r="C600" s="120" t="str">
        <f>IF(FN_MC!B533="","*",FN_MC!B533)</f>
        <v>*</v>
      </c>
      <c r="D600" s="120" t="str">
        <f>IF(FN_MC!D533="","*",FN_MC!D533)</f>
        <v>*</v>
      </c>
      <c r="E600" s="120" t="str">
        <f>IF(FN_MC!H533="","*",FN_MC!H533)</f>
        <v>*</v>
      </c>
      <c r="F600" s="136" t="str">
        <f>IF(FN_MC!M533="","*",FN_MC!M533)</f>
        <v>*</v>
      </c>
      <c r="G600" s="120" t="str">
        <f>IF(FN_MC!I533="","*",FN_MC!I533)</f>
        <v>*</v>
      </c>
      <c r="H600" s="120" t="str">
        <f>IF(FN_MC!AB533="","*",FN_MC!AB533)</f>
        <v>*</v>
      </c>
      <c r="I600" s="120" t="str">
        <f>IF(FN_MC!AC533="","*",FN_MC!AC533)</f>
        <v>*</v>
      </c>
      <c r="J600" s="121" t="str">
        <f>IF(FN_MC!AA533="","*",FN_MC!AA533)</f>
        <v>*</v>
      </c>
      <c r="K600" s="133" t="str">
        <f>IF(FN_MC!AD533="","*",FN_MC!AD533)</f>
        <v>*</v>
      </c>
    </row>
    <row r="601" spans="2:11" s="122" customFormat="1" hidden="1">
      <c r="B601" s="119" t="str">
        <f>IF(FN_MC!Y534="","*",FN_MC!Y534)</f>
        <v>*</v>
      </c>
      <c r="C601" s="120" t="str">
        <f>IF(FN_MC!B534="","*",FN_MC!B534)</f>
        <v>*</v>
      </c>
      <c r="D601" s="120" t="str">
        <f>IF(FN_MC!D534="","*",FN_MC!D534)</f>
        <v>*</v>
      </c>
      <c r="E601" s="120" t="str">
        <f>IF(FN_MC!H534="","*",FN_MC!H534)</f>
        <v>*</v>
      </c>
      <c r="F601" s="136" t="str">
        <f>IF(FN_MC!M534="","*",FN_MC!M534)</f>
        <v>*</v>
      </c>
      <c r="G601" s="120" t="str">
        <f>IF(FN_MC!I534="","*",FN_MC!I534)</f>
        <v>*</v>
      </c>
      <c r="H601" s="120" t="str">
        <f>IF(FN_MC!AB534="","*",FN_MC!AB534)</f>
        <v>*</v>
      </c>
      <c r="I601" s="120" t="str">
        <f>IF(FN_MC!AC534="","*",FN_MC!AC534)</f>
        <v>*</v>
      </c>
      <c r="J601" s="121" t="str">
        <f>IF(FN_MC!AA534="","*",FN_MC!AA534)</f>
        <v>*</v>
      </c>
      <c r="K601" s="133" t="str">
        <f>IF(FN_MC!AD534="","*",FN_MC!AD534)</f>
        <v>*</v>
      </c>
    </row>
    <row r="602" spans="2:11" s="122" customFormat="1" hidden="1">
      <c r="B602" s="119" t="str">
        <f>IF(FN_MC!Y535="","*",FN_MC!Y535)</f>
        <v>*</v>
      </c>
      <c r="C602" s="120" t="str">
        <f>IF(FN_MC!B535="","*",FN_MC!B535)</f>
        <v>*</v>
      </c>
      <c r="D602" s="120" t="str">
        <f>IF(FN_MC!D535="","*",FN_MC!D535)</f>
        <v>*</v>
      </c>
      <c r="E602" s="120" t="str">
        <f>IF(FN_MC!H535="","*",FN_MC!H535)</f>
        <v>*</v>
      </c>
      <c r="F602" s="136" t="str">
        <f>IF(FN_MC!M535="","*",FN_MC!M535)</f>
        <v>*</v>
      </c>
      <c r="G602" s="120" t="str">
        <f>IF(FN_MC!I535="","*",FN_MC!I535)</f>
        <v>*</v>
      </c>
      <c r="H602" s="120" t="str">
        <f>IF(FN_MC!AB535="","*",FN_MC!AB535)</f>
        <v>*</v>
      </c>
      <c r="I602" s="120" t="str">
        <f>IF(FN_MC!AC535="","*",FN_MC!AC535)</f>
        <v>*</v>
      </c>
      <c r="J602" s="121" t="str">
        <f>IF(FN_MC!AA535="","*",FN_MC!AA535)</f>
        <v>*</v>
      </c>
      <c r="K602" s="133" t="str">
        <f>IF(FN_MC!AD535="","*",FN_MC!AD535)</f>
        <v>*</v>
      </c>
    </row>
    <row r="603" spans="2:11" s="122" customFormat="1" hidden="1">
      <c r="B603" s="119" t="str">
        <f>IF(FN_MC!Y536="","*",FN_MC!Y536)</f>
        <v>*</v>
      </c>
      <c r="C603" s="120" t="str">
        <f>IF(FN_MC!B536="","*",FN_MC!B536)</f>
        <v>*</v>
      </c>
      <c r="D603" s="120" t="str">
        <f>IF(FN_MC!D536="","*",FN_MC!D536)</f>
        <v>*</v>
      </c>
      <c r="E603" s="120" t="str">
        <f>IF(FN_MC!H536="","*",FN_MC!H536)</f>
        <v>*</v>
      </c>
      <c r="F603" s="136" t="str">
        <f>IF(FN_MC!M536="","*",FN_MC!M536)</f>
        <v>*</v>
      </c>
      <c r="G603" s="120" t="str">
        <f>IF(FN_MC!I536="","*",FN_MC!I536)</f>
        <v>*</v>
      </c>
      <c r="H603" s="120" t="str">
        <f>IF(FN_MC!AB536="","*",FN_MC!AB536)</f>
        <v>*</v>
      </c>
      <c r="I603" s="120" t="str">
        <f>IF(FN_MC!AC536="","*",FN_MC!AC536)</f>
        <v>*</v>
      </c>
      <c r="J603" s="121" t="str">
        <f>IF(FN_MC!AA536="","*",FN_MC!AA536)</f>
        <v>*</v>
      </c>
      <c r="K603" s="133" t="str">
        <f>IF(FN_MC!AD536="","*",FN_MC!AD536)</f>
        <v>*</v>
      </c>
    </row>
    <row r="604" spans="2:11" s="122" customFormat="1" hidden="1">
      <c r="B604" s="119" t="str">
        <f>IF(FN_MC!Y537="","*",FN_MC!Y537)</f>
        <v>*</v>
      </c>
      <c r="C604" s="120" t="str">
        <f>IF(FN_MC!B537="","*",FN_MC!B537)</f>
        <v>*</v>
      </c>
      <c r="D604" s="120" t="str">
        <f>IF(FN_MC!D537="","*",FN_MC!D537)</f>
        <v>*</v>
      </c>
      <c r="E604" s="120" t="str">
        <f>IF(FN_MC!H537="","*",FN_MC!H537)</f>
        <v>*</v>
      </c>
      <c r="F604" s="136" t="str">
        <f>IF(FN_MC!M537="","*",FN_MC!M537)</f>
        <v>*</v>
      </c>
      <c r="G604" s="120" t="str">
        <f>IF(FN_MC!I537="","*",FN_MC!I537)</f>
        <v>*</v>
      </c>
      <c r="H604" s="120" t="str">
        <f>IF(FN_MC!AB537="","*",FN_MC!AB537)</f>
        <v>*</v>
      </c>
      <c r="I604" s="120" t="str">
        <f>IF(FN_MC!AC537="","*",FN_MC!AC537)</f>
        <v>*</v>
      </c>
      <c r="J604" s="121" t="str">
        <f>IF(FN_MC!AA537="","*",FN_MC!AA537)</f>
        <v>*</v>
      </c>
      <c r="K604" s="133" t="str">
        <f>IF(FN_MC!AD537="","*",FN_MC!AD537)</f>
        <v>*</v>
      </c>
    </row>
    <row r="605" spans="2:11" s="122" customFormat="1" hidden="1">
      <c r="B605" s="119" t="str">
        <f>IF(FN_MC!Y538="","*",FN_MC!Y538)</f>
        <v>*</v>
      </c>
      <c r="C605" s="120" t="str">
        <f>IF(FN_MC!B538="","*",FN_MC!B538)</f>
        <v>*</v>
      </c>
      <c r="D605" s="120" t="str">
        <f>IF(FN_MC!D538="","*",FN_MC!D538)</f>
        <v>*</v>
      </c>
      <c r="E605" s="120" t="str">
        <f>IF(FN_MC!H538="","*",FN_MC!H538)</f>
        <v>*</v>
      </c>
      <c r="F605" s="136" t="str">
        <f>IF(FN_MC!M538="","*",FN_MC!M538)</f>
        <v>*</v>
      </c>
      <c r="G605" s="120" t="str">
        <f>IF(FN_MC!I538="","*",FN_MC!I538)</f>
        <v>*</v>
      </c>
      <c r="H605" s="120" t="str">
        <f>IF(FN_MC!AB538="","*",FN_MC!AB538)</f>
        <v>*</v>
      </c>
      <c r="I605" s="120" t="str">
        <f>IF(FN_MC!AC538="","*",FN_MC!AC538)</f>
        <v>*</v>
      </c>
      <c r="J605" s="121" t="str">
        <f>IF(FN_MC!AA538="","*",FN_MC!AA538)</f>
        <v>*</v>
      </c>
      <c r="K605" s="133" t="str">
        <f>IF(FN_MC!AD538="","*",FN_MC!AD538)</f>
        <v>*</v>
      </c>
    </row>
    <row r="606" spans="2:11" s="122" customFormat="1" hidden="1">
      <c r="B606" s="119" t="str">
        <f>IF(FN_MC!Y539="","*",FN_MC!Y539)</f>
        <v>*</v>
      </c>
      <c r="C606" s="120" t="str">
        <f>IF(FN_MC!B539="","*",FN_MC!B539)</f>
        <v>*</v>
      </c>
      <c r="D606" s="120" t="str">
        <f>IF(FN_MC!D539="","*",FN_MC!D539)</f>
        <v>*</v>
      </c>
      <c r="E606" s="120" t="str">
        <f>IF(FN_MC!H539="","*",FN_MC!H539)</f>
        <v>*</v>
      </c>
      <c r="F606" s="136" t="str">
        <f>IF(FN_MC!M539="","*",FN_MC!M539)</f>
        <v>*</v>
      </c>
      <c r="G606" s="120" t="str">
        <f>IF(FN_MC!I539="","*",FN_MC!I539)</f>
        <v>*</v>
      </c>
      <c r="H606" s="120" t="str">
        <f>IF(FN_MC!AB539="","*",FN_MC!AB539)</f>
        <v>*</v>
      </c>
      <c r="I606" s="120" t="str">
        <f>IF(FN_MC!AC539="","*",FN_MC!AC539)</f>
        <v>*</v>
      </c>
      <c r="J606" s="121" t="str">
        <f>IF(FN_MC!AA539="","*",FN_MC!AA539)</f>
        <v>*</v>
      </c>
      <c r="K606" s="133" t="str">
        <f>IF(FN_MC!AD539="","*",FN_MC!AD539)</f>
        <v>*</v>
      </c>
    </row>
    <row r="607" spans="2:11" s="122" customFormat="1" hidden="1">
      <c r="B607" s="119" t="str">
        <f>IF(FN_MC!Y540="","*",FN_MC!Y540)</f>
        <v>*</v>
      </c>
      <c r="C607" s="120" t="str">
        <f>IF(FN_MC!B540="","*",FN_MC!B540)</f>
        <v>*</v>
      </c>
      <c r="D607" s="120" t="str">
        <f>IF(FN_MC!D540="","*",FN_MC!D540)</f>
        <v>*</v>
      </c>
      <c r="E607" s="120" t="str">
        <f>IF(FN_MC!H540="","*",FN_MC!H540)</f>
        <v>*</v>
      </c>
      <c r="F607" s="136" t="str">
        <f>IF(FN_MC!M540="","*",FN_MC!M540)</f>
        <v>*</v>
      </c>
      <c r="G607" s="120" t="str">
        <f>IF(FN_MC!I540="","*",FN_MC!I540)</f>
        <v>*</v>
      </c>
      <c r="H607" s="120" t="str">
        <f>IF(FN_MC!AB540="","*",FN_MC!AB540)</f>
        <v>*</v>
      </c>
      <c r="I607" s="120" t="str">
        <f>IF(FN_MC!AC540="","*",FN_MC!AC540)</f>
        <v>*</v>
      </c>
      <c r="J607" s="121" t="str">
        <f>IF(FN_MC!AA540="","*",FN_MC!AA540)</f>
        <v>*</v>
      </c>
      <c r="K607" s="133" t="str">
        <f>IF(FN_MC!AD540="","*",FN_MC!AD540)</f>
        <v>*</v>
      </c>
    </row>
    <row r="608" spans="2:11" s="122" customFormat="1" hidden="1">
      <c r="B608" s="119" t="str">
        <f>IF(FN_MC!Y541="","*",FN_MC!Y541)</f>
        <v>*</v>
      </c>
      <c r="C608" s="120" t="str">
        <f>IF(FN_MC!B541="","*",FN_MC!B541)</f>
        <v>*</v>
      </c>
      <c r="D608" s="120" t="str">
        <f>IF(FN_MC!D541="","*",FN_MC!D541)</f>
        <v>*</v>
      </c>
      <c r="E608" s="120" t="str">
        <f>IF(FN_MC!H541="","*",FN_MC!H541)</f>
        <v>*</v>
      </c>
      <c r="F608" s="136" t="str">
        <f>IF(FN_MC!M541="","*",FN_MC!M541)</f>
        <v>*</v>
      </c>
      <c r="G608" s="120" t="str">
        <f>IF(FN_MC!I541="","*",FN_MC!I541)</f>
        <v>*</v>
      </c>
      <c r="H608" s="120" t="str">
        <f>IF(FN_MC!AB541="","*",FN_MC!AB541)</f>
        <v>*</v>
      </c>
      <c r="I608" s="120" t="str">
        <f>IF(FN_MC!AC541="","*",FN_MC!AC541)</f>
        <v>*</v>
      </c>
      <c r="J608" s="121" t="str">
        <f>IF(FN_MC!AA541="","*",FN_MC!AA541)</f>
        <v>*</v>
      </c>
      <c r="K608" s="133" t="str">
        <f>IF(FN_MC!AD541="","*",FN_MC!AD541)</f>
        <v>*</v>
      </c>
    </row>
    <row r="609" spans="2:11" s="122" customFormat="1" hidden="1">
      <c r="B609" s="119" t="str">
        <f>IF(FN_MC!Y542="","*",FN_MC!Y542)</f>
        <v>*</v>
      </c>
      <c r="C609" s="120" t="str">
        <f>IF(FN_MC!B542="","*",FN_MC!B542)</f>
        <v>*</v>
      </c>
      <c r="D609" s="120" t="str">
        <f>IF(FN_MC!D542="","*",FN_MC!D542)</f>
        <v>*</v>
      </c>
      <c r="E609" s="120" t="str">
        <f>IF(FN_MC!H542="","*",FN_MC!H542)</f>
        <v>*</v>
      </c>
      <c r="F609" s="136" t="str">
        <f>IF(FN_MC!M542="","*",FN_MC!M542)</f>
        <v>*</v>
      </c>
      <c r="G609" s="120" t="str">
        <f>IF(FN_MC!I542="","*",FN_MC!I542)</f>
        <v>*</v>
      </c>
      <c r="H609" s="120" t="str">
        <f>IF(FN_MC!AB542="","*",FN_MC!AB542)</f>
        <v>*</v>
      </c>
      <c r="I609" s="120" t="str">
        <f>IF(FN_MC!AC542="","*",FN_MC!AC542)</f>
        <v>*</v>
      </c>
      <c r="J609" s="121" t="str">
        <f>IF(FN_MC!AA542="","*",FN_MC!AA542)</f>
        <v>*</v>
      </c>
      <c r="K609" s="133" t="str">
        <f>IF(FN_MC!AD542="","*",FN_MC!AD542)</f>
        <v>*</v>
      </c>
    </row>
    <row r="610" spans="2:11" s="122" customFormat="1" hidden="1">
      <c r="B610" s="119" t="str">
        <f>IF(FN_MC!Y543="","*",FN_MC!Y543)</f>
        <v>*</v>
      </c>
      <c r="C610" s="120" t="str">
        <f>IF(FN_MC!B543="","*",FN_MC!B543)</f>
        <v>*</v>
      </c>
      <c r="D610" s="120" t="str">
        <f>IF(FN_MC!D543="","*",FN_MC!D543)</f>
        <v>*</v>
      </c>
      <c r="E610" s="120" t="str">
        <f>IF(FN_MC!H543="","*",FN_MC!H543)</f>
        <v>*</v>
      </c>
      <c r="F610" s="136" t="str">
        <f>IF(FN_MC!M543="","*",FN_MC!M543)</f>
        <v>*</v>
      </c>
      <c r="G610" s="120" t="str">
        <f>IF(FN_MC!I543="","*",FN_MC!I543)</f>
        <v>*</v>
      </c>
      <c r="H610" s="120" t="str">
        <f>IF(FN_MC!AB543="","*",FN_MC!AB543)</f>
        <v>*</v>
      </c>
      <c r="I610" s="120" t="str">
        <f>IF(FN_MC!AC543="","*",FN_MC!AC543)</f>
        <v>*</v>
      </c>
      <c r="J610" s="121" t="str">
        <f>IF(FN_MC!AA543="","*",FN_MC!AA543)</f>
        <v>*</v>
      </c>
      <c r="K610" s="133" t="str">
        <f>IF(FN_MC!AD543="","*",FN_MC!AD543)</f>
        <v>*</v>
      </c>
    </row>
    <row r="611" spans="2:11" s="122" customFormat="1" hidden="1">
      <c r="B611" s="119" t="str">
        <f>IF(FN_MC!Y544="","*",FN_MC!Y544)</f>
        <v>*</v>
      </c>
      <c r="C611" s="120" t="str">
        <f>IF(FN_MC!B544="","*",FN_MC!B544)</f>
        <v>*</v>
      </c>
      <c r="D611" s="120" t="str">
        <f>IF(FN_MC!D544="","*",FN_MC!D544)</f>
        <v>*</v>
      </c>
      <c r="E611" s="120" t="str">
        <f>IF(FN_MC!H544="","*",FN_MC!H544)</f>
        <v>*</v>
      </c>
      <c r="F611" s="136" t="str">
        <f>IF(FN_MC!M544="","*",FN_MC!M544)</f>
        <v>*</v>
      </c>
      <c r="G611" s="120" t="str">
        <f>IF(FN_MC!I544="","*",FN_MC!I544)</f>
        <v>*</v>
      </c>
      <c r="H611" s="120" t="str">
        <f>IF(FN_MC!AB544="","*",FN_MC!AB544)</f>
        <v>*</v>
      </c>
      <c r="I611" s="120" t="str">
        <f>IF(FN_MC!AC544="","*",FN_MC!AC544)</f>
        <v>*</v>
      </c>
      <c r="J611" s="121" t="str">
        <f>IF(FN_MC!AA544="","*",FN_MC!AA544)</f>
        <v>*</v>
      </c>
      <c r="K611" s="133" t="str">
        <f>IF(FN_MC!AD544="","*",FN_MC!AD544)</f>
        <v>*</v>
      </c>
    </row>
    <row r="612" spans="2:11" s="122" customFormat="1" hidden="1">
      <c r="B612" s="119" t="str">
        <f>IF(FN_MC!Y545="","*",FN_MC!Y545)</f>
        <v>*</v>
      </c>
      <c r="C612" s="120" t="str">
        <f>IF(FN_MC!B545="","*",FN_MC!B545)</f>
        <v>*</v>
      </c>
      <c r="D612" s="120" t="str">
        <f>IF(FN_MC!D545="","*",FN_MC!D545)</f>
        <v>*</v>
      </c>
      <c r="E612" s="120" t="str">
        <f>IF(FN_MC!H545="","*",FN_MC!H545)</f>
        <v>*</v>
      </c>
      <c r="F612" s="136" t="str">
        <f>IF(FN_MC!M545="","*",FN_MC!M545)</f>
        <v>*</v>
      </c>
      <c r="G612" s="120" t="str">
        <f>IF(FN_MC!I545="","*",FN_MC!I545)</f>
        <v>*</v>
      </c>
      <c r="H612" s="120" t="str">
        <f>IF(FN_MC!AB545="","*",FN_MC!AB545)</f>
        <v>*</v>
      </c>
      <c r="I612" s="120" t="str">
        <f>IF(FN_MC!AC545="","*",FN_MC!AC545)</f>
        <v>*</v>
      </c>
      <c r="J612" s="121" t="str">
        <f>IF(FN_MC!AA545="","*",FN_MC!AA545)</f>
        <v>*</v>
      </c>
      <c r="K612" s="133" t="str">
        <f>IF(FN_MC!AD545="","*",FN_MC!AD545)</f>
        <v>*</v>
      </c>
    </row>
    <row r="613" spans="2:11" s="122" customFormat="1" hidden="1">
      <c r="B613" s="119" t="str">
        <f>IF(FN_MC!Y546="","*",FN_MC!Y546)</f>
        <v>*</v>
      </c>
      <c r="C613" s="120" t="str">
        <f>IF(FN_MC!B546="","*",FN_MC!B546)</f>
        <v>*</v>
      </c>
      <c r="D613" s="120" t="str">
        <f>IF(FN_MC!D546="","*",FN_MC!D546)</f>
        <v>*</v>
      </c>
      <c r="E613" s="120" t="str">
        <f>IF(FN_MC!H546="","*",FN_MC!H546)</f>
        <v>*</v>
      </c>
      <c r="F613" s="136" t="str">
        <f>IF(FN_MC!M546="","*",FN_MC!M546)</f>
        <v>*</v>
      </c>
      <c r="G613" s="120" t="str">
        <f>IF(FN_MC!I546="","*",FN_MC!I546)</f>
        <v>*</v>
      </c>
      <c r="H613" s="120" t="str">
        <f>IF(FN_MC!AB546="","*",FN_MC!AB546)</f>
        <v>*</v>
      </c>
      <c r="I613" s="120" t="str">
        <f>IF(FN_MC!AC546="","*",FN_MC!AC546)</f>
        <v>*</v>
      </c>
      <c r="J613" s="121" t="str">
        <f>IF(FN_MC!AA546="","*",FN_MC!AA546)</f>
        <v>*</v>
      </c>
      <c r="K613" s="133" t="str">
        <f>IF(FN_MC!AD546="","*",FN_MC!AD546)</f>
        <v>*</v>
      </c>
    </row>
    <row r="614" spans="2:11" s="122" customFormat="1" hidden="1">
      <c r="B614" s="119" t="str">
        <f>IF(FN_MC!Y547="","*",FN_MC!Y547)</f>
        <v>*</v>
      </c>
      <c r="C614" s="120" t="str">
        <f>IF(FN_MC!B547="","*",FN_MC!B547)</f>
        <v>*</v>
      </c>
      <c r="D614" s="120" t="str">
        <f>IF(FN_MC!D547="","*",FN_MC!D547)</f>
        <v>*</v>
      </c>
      <c r="E614" s="120" t="str">
        <f>IF(FN_MC!H547="","*",FN_MC!H547)</f>
        <v>*</v>
      </c>
      <c r="F614" s="136" t="str">
        <f>IF(FN_MC!M547="","*",FN_MC!M547)</f>
        <v>*</v>
      </c>
      <c r="G614" s="120" t="str">
        <f>IF(FN_MC!I547="","*",FN_MC!I547)</f>
        <v>*</v>
      </c>
      <c r="H614" s="120" t="str">
        <f>IF(FN_MC!AB547="","*",FN_MC!AB547)</f>
        <v>*</v>
      </c>
      <c r="I614" s="120" t="str">
        <f>IF(FN_MC!AC547="","*",FN_MC!AC547)</f>
        <v>*</v>
      </c>
      <c r="J614" s="121" t="str">
        <f>IF(FN_MC!AA547="","*",FN_MC!AA547)</f>
        <v>*</v>
      </c>
      <c r="K614" s="133" t="str">
        <f>IF(FN_MC!AD547="","*",FN_MC!AD547)</f>
        <v>*</v>
      </c>
    </row>
    <row r="615" spans="2:11" s="122" customFormat="1" hidden="1">
      <c r="B615" s="119" t="str">
        <f>IF(FN_MC!Y548="","*",FN_MC!Y548)</f>
        <v>*</v>
      </c>
      <c r="C615" s="120" t="str">
        <f>IF(FN_MC!B548="","*",FN_MC!B548)</f>
        <v>*</v>
      </c>
      <c r="D615" s="120" t="str">
        <f>IF(FN_MC!D548="","*",FN_MC!D548)</f>
        <v>*</v>
      </c>
      <c r="E615" s="120" t="str">
        <f>IF(FN_MC!H548="","*",FN_MC!H548)</f>
        <v>*</v>
      </c>
      <c r="F615" s="136" t="str">
        <f>IF(FN_MC!M548="","*",FN_MC!M548)</f>
        <v>*</v>
      </c>
      <c r="G615" s="120" t="str">
        <f>IF(FN_MC!I548="","*",FN_MC!I548)</f>
        <v>*</v>
      </c>
      <c r="H615" s="120" t="str">
        <f>IF(FN_MC!AB548="","*",FN_MC!AB548)</f>
        <v>*</v>
      </c>
      <c r="I615" s="120" t="str">
        <f>IF(FN_MC!AC548="","*",FN_MC!AC548)</f>
        <v>*</v>
      </c>
      <c r="J615" s="121" t="str">
        <f>IF(FN_MC!AA548="","*",FN_MC!AA548)</f>
        <v>*</v>
      </c>
      <c r="K615" s="133" t="str">
        <f>IF(FN_MC!AD548="","*",FN_MC!AD548)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7" t="s">
        <v>1989</v>
      </c>
      <c r="D5" s="378"/>
      <c r="E5" s="378"/>
      <c r="F5" s="378"/>
      <c r="G5" s="378"/>
      <c r="H5" s="378"/>
      <c r="I5" s="378"/>
      <c r="J5" s="379"/>
      <c r="K5" s="380" t="s">
        <v>1990</v>
      </c>
      <c r="L5" s="381"/>
      <c r="M5" s="381"/>
      <c r="N5" s="381"/>
      <c r="O5" s="382" t="s">
        <v>1991</v>
      </c>
      <c r="P5" s="383"/>
      <c r="Q5" s="384"/>
    </row>
    <row r="6" spans="1:17" s="93" customFormat="1" ht="15.75" customHeight="1">
      <c r="A6" s="87" t="s">
        <v>1978</v>
      </c>
      <c r="B6" s="94" t="s">
        <v>1977</v>
      </c>
      <c r="C6" s="95" t="s">
        <v>1178</v>
      </c>
      <c r="D6" s="96" t="s">
        <v>1179</v>
      </c>
      <c r="E6" s="95" t="s">
        <v>1992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1993</v>
      </c>
      <c r="M6" s="138" t="s">
        <v>628</v>
      </c>
      <c r="N6" s="139" t="s">
        <v>1173</v>
      </c>
      <c r="O6" s="233" t="s">
        <v>1216</v>
      </c>
      <c r="P6" s="152"/>
      <c r="Q6" s="182" t="s">
        <v>1994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Previsão de MC1 as 14h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1</v>
      </c>
      <c r="P567" s="90"/>
      <c r="Q567" s="144" t="str">
        <f>IF($A$2=1,IF(FN_MC!BJ476="","*",FN_MC!BJ476),IF(FN_MC!BK476="","*",FN_MC!BK476))</f>
        <v>Intervalo as 11:35h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1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0.10416666666666667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 t="str">
        <f>IF(FN_MC!BH478="","*",FN_MC!BH478)</f>
        <v>*</v>
      </c>
      <c r="P571" s="90"/>
      <c r="Q571" s="144" t="str">
        <f>IF($A$2=1,IF(FN_MC!BJ478="","*",FN_MC!BJ478),IF(FN_MC!BK478="","*",FN_MC!BK478))</f>
        <v>MC1 as 09:38 - Licença as 09:54h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*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str">
        <f>IF(FN_MC!B487="","*",FN_MC!B487)</f>
        <v>*</v>
      </c>
      <c r="B581" s="98" t="str">
        <f>IF(FN_MC!X487="","*",FN_MC!X487)</f>
        <v>*</v>
      </c>
      <c r="C581" s="99" t="str">
        <f>IF(FN_MC!S487="","*",FN_MC!S487)</f>
        <v>-</v>
      </c>
      <c r="D581" s="99" t="str">
        <f>IF(FN_MC!T487="","*",FN_MC!T487)</f>
        <v>-</v>
      </c>
      <c r="E581" s="99" t="str">
        <f>IF(FN_MC!D487="","*",FN_MC!D487)</f>
        <v>*</v>
      </c>
      <c r="F581" s="99" t="str">
        <f>IF(FN_MC!H487="","*",FN_MC!H487)</f>
        <v>*</v>
      </c>
      <c r="G581" s="99" t="str">
        <f>IF(FN_MC!M487="","*",FN_MC!M487)</f>
        <v>-</v>
      </c>
      <c r="H581" s="149" t="str">
        <f>IF(FN_MC!K487="","*",FN_MC!K487)</f>
        <v>*</v>
      </c>
      <c r="I581" s="131" t="str">
        <f>IF(FN_MC!O487="","*",FN_MC!O487)</f>
        <v>*</v>
      </c>
      <c r="J581" s="131" t="str">
        <f>IF(FN_MC!P487="","*",FN_MC!P487)</f>
        <v>*</v>
      </c>
      <c r="K581" s="140" t="str">
        <f>IF(FN_MC!AK487="","*",FN_MC!AK487)</f>
        <v>-</v>
      </c>
      <c r="L581" s="140" t="str">
        <f>IF(FN_MC!AM487="","*",FN_MC!AM487)</f>
        <v>-</v>
      </c>
      <c r="M581" s="140" t="str">
        <f>IF(FN_MC!AP487="","*",FN_MC!AP487)</f>
        <v>-</v>
      </c>
      <c r="N581" s="140" t="str">
        <f>IF(FN_MC!AM487="","*",FN_MC!AM487)</f>
        <v>-</v>
      </c>
      <c r="O581" s="168" t="str">
        <f>IF(FN_MC!BH487="","*",FN_MC!BH487)</f>
        <v>*</v>
      </c>
      <c r="P581" s="90"/>
      <c r="Q581" s="144" t="str">
        <f>IF($A$2=1,IF(FN_MC!BJ487="","*",FN_MC!BJ487),IF(FN_MC!BK487="","*",FN_MC!BK487))</f>
        <v>*</v>
      </c>
    </row>
    <row r="582" spans="1:17" hidden="1">
      <c r="A582" s="97">
        <f>IF(FN_MC!B488="","*",FN_MC!B488)</f>
        <v>46052</v>
      </c>
      <c r="B582" s="98" t="str">
        <f>IF(FN_MC!X488="","*",FN_MC!X488)</f>
        <v>*</v>
      </c>
      <c r="C582" s="99" t="str">
        <f>IF(FN_MC!S488="","*",FN_MC!S488)</f>
        <v>FERRONORTE</v>
      </c>
      <c r="D582" s="99" t="str">
        <f>IF(FN_MC!T488="","*",FN_MC!T488)</f>
        <v>TGR-TRO</v>
      </c>
      <c r="E582" s="99" t="str">
        <f>IF(FN_MC!D488="","*",FN_MC!D488)</f>
        <v>W70</v>
      </c>
      <c r="F582" s="99" t="str">
        <f>IF(FN_MC!H488="","*",FN_MC!H488)</f>
        <v>TGR2</v>
      </c>
      <c r="G582" s="99" t="str">
        <f>IF(FN_MC!M488="","*",FN_MC!M488)</f>
        <v>TGR-TRO</v>
      </c>
      <c r="H582" s="149">
        <f>IF(FN_MC!K488="","*",FN_MC!K488)</f>
        <v>502</v>
      </c>
      <c r="I582" s="131">
        <f>IF(FN_MC!O488="","*",FN_MC!O488)</f>
        <v>0.45833333333333331</v>
      </c>
      <c r="J582" s="131">
        <f>IF(FN_MC!P488="","*",FN_MC!P488)</f>
        <v>4.1666666666666664E-2</v>
      </c>
      <c r="K582" s="140" t="str">
        <f>IF(FN_MC!AK488="","*",FN_MC!AK488)</f>
        <v>TGR2</v>
      </c>
      <c r="L582" s="140" t="str">
        <f>IF(FN_MC!AM488="","*",FN_MC!AM488)</f>
        <v>TGR-TRO</v>
      </c>
      <c r="M582" s="140">
        <f>IF(FN_MC!AP488="","*",FN_MC!AP488)</f>
        <v>502</v>
      </c>
      <c r="N582" s="140" t="str">
        <f>IF(FN_MC!AM488="","*",FN_MC!AM488)</f>
        <v>TGR-TRO</v>
      </c>
      <c r="O582" s="168" t="str">
        <f>IF(FN_MC!BH488="","*",FN_MC!BH488)</f>
        <v>*</v>
      </c>
      <c r="P582" s="90"/>
      <c r="Q582" s="144" t="str">
        <f>IF($A$2=1,IF(FN_MC!BJ488="","*",FN_MC!BJ488),IF(FN_MC!BK488="","*",FN_MC!BK488))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1994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2026-01-29T16:38:37Z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