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29" documentId="8_{B6337239-1A00-434D-AAD0-422EA1FEB5AE}" xr6:coauthVersionLast="47" xr6:coauthVersionMax="47" xr10:uidLastSave="{3EB91076-4F75-47EE-85E6-B6F11144122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2" i="1" l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D298" i="1" a="1"/>
  <c r="BD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41" i="12" s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3" i="12" s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6" i="12" s="1"/>
  <c r="S143" i="1" a="1"/>
  <c r="S143" i="1" s="1"/>
  <c r="D146" i="12" s="1"/>
  <c r="T143" i="1" a="1"/>
  <c r="T143" i="1" s="1"/>
  <c r="E146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F150" i="13"/>
  <c r="R147" i="1"/>
  <c r="S150" i="12" s="1"/>
  <c r="S147" i="1" a="1"/>
  <c r="S147" i="1" s="1"/>
  <c r="D150" i="12" s="1"/>
  <c r="T147" i="1" a="1"/>
  <c r="T147" i="1" s="1"/>
  <c r="E150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F152" i="13"/>
  <c r="N149" i="1" a="1"/>
  <c r="N149" i="1" s="1"/>
  <c r="L152" i="12" s="1"/>
  <c r="R149" i="1"/>
  <c r="S152" i="12" s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8" i="12" s="1"/>
  <c r="S155" i="1" a="1"/>
  <c r="S155" i="1" s="1"/>
  <c r="D158" i="12" s="1"/>
  <c r="T155" i="1" a="1"/>
  <c r="T155" i="1" s="1"/>
  <c r="E158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6" i="1" l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AN133" i="1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L40" i="11" s="1"/>
  <c r="AM36" i="1"/>
  <c r="AM35" i="1"/>
  <c r="AM34" i="1"/>
  <c r="G35" i="11"/>
  <c r="AM32" i="1"/>
  <c r="AM31" i="1"/>
  <c r="L33" i="11" s="1"/>
  <c r="AM30" i="1"/>
  <c r="AN26" i="1"/>
  <c r="AN25" i="1"/>
  <c r="AM20" i="1"/>
  <c r="AM17" i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G26" i="11"/>
  <c r="AM14" i="1"/>
  <c r="N16" i="11" s="1"/>
  <c r="AM11" i="1"/>
  <c r="AM9" i="1"/>
  <c r="AM157" i="1"/>
  <c r="AM154" i="1"/>
  <c r="AM151" i="1"/>
  <c r="AM145" i="1"/>
  <c r="AM142" i="1"/>
  <c r="AM139" i="1"/>
  <c r="AM136" i="1"/>
  <c r="L142" i="11" s="1"/>
  <c r="AM133" i="1"/>
  <c r="AM130" i="1"/>
  <c r="AM127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L23" i="11"/>
  <c r="N27" i="11"/>
  <c r="N29" i="11"/>
  <c r="L34" i="11"/>
  <c r="N37" i="11"/>
  <c r="N44" i="11"/>
  <c r="L45" i="11"/>
  <c r="L46" i="11"/>
  <c r="L124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35" i="11"/>
  <c r="L125" i="11"/>
  <c r="N125" i="11"/>
  <c r="L82" i="11"/>
  <c r="N82" i="11"/>
  <c r="L84" i="11"/>
  <c r="N84" i="11"/>
  <c r="L60" i="11"/>
  <c r="N60" i="11"/>
  <c r="L43" i="11"/>
  <c r="N43" i="11"/>
  <c r="N45" i="11"/>
  <c r="N33" i="11"/>
  <c r="L35" i="11"/>
  <c r="L27" i="11"/>
  <c r="L22" i="11"/>
  <c r="N22" i="11"/>
  <c r="L19" i="11"/>
  <c r="N1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205" i="11"/>
  <c r="L305" i="11"/>
  <c r="N305" i="11"/>
  <c r="L281" i="11"/>
  <c r="N281" i="11"/>
  <c r="L278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9" i="11" l="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<sst xmlns="http://schemas.openxmlformats.org/spreadsheetml/2006/main" count="5314" uniqueCount="1452">
  <si>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</si>
  <si>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</si>
  <si>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</si>
  <si>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</si>
  <si>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</si>
  <si>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</si>
  <si>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</si>
  <si>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</si>
  <si>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</si>
  <si>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</si>
  <si>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</si>
  <si>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</si>
  <si>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</si>
  <si>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</si>
  <si>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</si>
  <si>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</si>
  <si>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</si>
  <si>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</si>
  <si>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</si>
  <si>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</si>
  <si>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</si>
  <si>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</si>
  <si>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</si>
  <si>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</si>
  <si>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</si>
  <si>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</si>
  <si>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</si>
  <si>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</si>
  <si>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</si>
  <si>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</si>
  <si>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</si>
  <si>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</si>
  <si>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</si>
  <si>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</si>
  <si>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</si>
  <si>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</si>
  <si>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</si>
  <si>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</si>
  <si>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</si>
  <si>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</si>
  <si>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</si>
  <si>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</si>
  <si>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</si>
  <si>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</si>
  <si>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</si>
  <si>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</si>
  <si>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</si>
  <si>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</si>
  <si>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</si>
  <si>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</si>
  <si>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</si>
  <si>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</si>
  <si>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</si>
  <si>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</si>
  <si>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</si>
  <si>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</si>
  <si>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</si>
  <si>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</si>
  <si>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</si>
  <si>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</si>
  <si>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</si>
  <si>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</si>
  <si>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</si>
  <si>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</si>
  <si>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</si>
  <si>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</si>
  <si>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</si>
  <si>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</si>
  <si>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</si>
  <si>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</si>
  <si>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</si>
  <si>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</si>
  <si>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</si>
  <si>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</si>
  <si>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</si>
  <si>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</si>
  <si>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</si>
  <si>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</si>
  <si>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</si>
  <si>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</si>
  <si>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</si>
  <si>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</si>
  <si>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</si>
  <si>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</si>
  <si>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</si>
  <si>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</si>
  <si>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</si>
  <si>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</si>
  <si>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</si>
  <si>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</si>
  <si>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</si>
  <si>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</si>
  <si>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</si>
  <si>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</si>
  <si>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</si>
  <si>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</si>
  <si>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</si>
  <si>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</si>
  <si>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</si>
  <si>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</si>
  <si>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</si>
  <si>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</si>
  <si>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</si>
  <si>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</si>
  <si>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</si>
  <si>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</si>
  <si>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</si>
  <si>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</si>
  <si>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</si>
  <si>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</si>
  <si>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</si>
  <si>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</si>
  <si>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</si>
  <si>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</si>
  <si>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</si>
  <si>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</si>
  <si>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</si>
  <si>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</si>
  <si>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</si>
  <si>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</si>
  <si>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</si>
  <si>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</si>
  <si>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</si>
  <si>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</si>
  <si>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</si>
  <si>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</si>
  <si>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</si>
  <si>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</si>
  <si>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</si>
  <si>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</si>
  <si>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</si>
  <si>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</si>
  <si>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</si>
  <si>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</si>
  <si>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</si>
  <si>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</si>
  <si>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</si>
  <si>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</si>
  <si>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</si>
  <si>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</si>
  <si>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</si>
  <si>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</si>
  <si>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</si>
  <si>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</si>
  <si>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</si>
  <si>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</si>
  <si>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</si>
  <si>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</si>
  <si>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</si>
  <si>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</si>
  <si>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</si>
  <si>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</si>
  <si>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</si>
  <si>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</si>
  <si>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</si>
  <si>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</si>
  <si>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</si>
  <si>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</si>
  <si>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</si>
  <si>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</si>
  <si>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</si>
  <si>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</si>
  <si>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</si>
  <si>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</si>
  <si>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</si>
  <si>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</si>
  <si>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</si>
  <si>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</si>
  <si>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</si>
  <si>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</si>
  <si>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</si>
  <si>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</si>
  <si>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</si>
  <si>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</si>
  <si>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</si>
  <si>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</si>
  <si>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</si>
  <si>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</si>
  <si>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</si>
  <si>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</si>
  <si>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</si>
  <si>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</si>
  <si>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</si>
  <si>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</si>
  <si>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</si>
  <si>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</si>
  <si>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</si>
  <si>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</si>
  <si>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</si>
  <si>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</si>
  <si>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</si>
  <si>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</si>
  <si>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</si>
  <si>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</si>
  <si>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</si>
  <si>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</si>
  <si>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</si>
  <si>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</si>
  <si>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</si>
  <si>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</si>
  <si>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</si>
  <si>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</si>
  <si>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</si>
  <si>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</si>
  <si>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</si>
  <si>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</si>
  <si>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</si>
  <si>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</si>
  <si>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</si>
  <si>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</si>
  <si>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</si>
  <si>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</si>
  <si>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</si>
  <si>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</si>
  <si>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</si>
  <si>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</si>
  <si>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</si>
  <si>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</si>
  <si>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</si>
  <si>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</si>
  <si>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</si>
  <si>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</si>
  <si>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</si>
  <si>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</si>
  <si>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</si>
  <si>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</si>
  <si>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</si>
  <si>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</si>
  <si>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</si>
  <si>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</si>
  <si>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</si>
  <si>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</si>
  <si>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</si>
  <si>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</si>
  <si>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</si>
  <si>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</si>
  <si>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</si>
  <si>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</si>
  <si>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</si>
  <si>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</si>
  <si>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</si>
  <si>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</si>
  <si>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</si>
  <si>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</si>
  <si>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</si>
  <si>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</si>
  <si>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</si>
  <si>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</si>
  <si>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</si>
  <si>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</si>
  <si>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</si>
  <si>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</si>
  <si>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</si>
  <si>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</si>
  <si>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</si>
  <si>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</si>
  <si>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</si>
  <si>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</si>
  <si>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</si>
  <si>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</si>
  <si>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</si>
  <si>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</si>
  <si>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</si>
  <si>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</si>
  <si>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</si>
  <si>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</si>
  <si>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</si>
  <si>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</si>
  <si>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</si>
  <si>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</si>
  <si>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</si>
  <si>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</si>
  <si>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</si>
  <si>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</si>
  <si>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</si>
  <si>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</si>
  <si>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</si>
  <si>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</si>
  <si>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</si>
  <si>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</si>
  <si>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</si>
  <si>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</si>
  <si>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</si>
  <si>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</si>
  <si>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</si>
  <si>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</si>
  <si>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</si>
  <si>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</si>
  <si>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</si>
  <si>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</si>
  <si>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</si>
  <si>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</si>
  <si>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</si>
  <si>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</si>
  <si>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</si>
  <si>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</si>
  <si>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</si>
  <si>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</si>
  <si>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</si>
  <si>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</si>
  <si>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</si>
  <si>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</si>
  <si>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</si>
  <si>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</si>
  <si>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</si>
  <si>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</si>
  <si>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</si>
  <si>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</si>
  <si>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</si>
  <si>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</si>
  <si>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</si>
  <si>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</si>
  <si>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</si>
  <si>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</si>
  <si>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</si>
  <si>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</si>
  <si>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</si>
  <si>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</si>
  <si>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</si>
  <si>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</si>
  <si>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</si>
  <si>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</si>
  <si>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</si>
  <si>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</si>
  <si>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</si>
  <si>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</si>
  <si>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</si>
  <si>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</si>
  <si>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</si>
  <si>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</si>
  <si>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</si>
  <si>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</si>
  <si>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</si>
  <si>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</si>
  <si>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</si>
  <si>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</si>
  <si>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</si>
  <si>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</si>
  <si>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</si>
  <si>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</si>
  <si>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</si>
  <si>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</si>
  <si>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</si>
  <si>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</si>
  <si>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</si>
  <si>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</si>
  <si>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</si>
  <si>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</si>
  <si>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</si>
  <si>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</si>
  <si>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</si>
  <si>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</si>
  <si>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</si>
  <si>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</si>
  <si>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</si>
  <si>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</si>
  <si>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</si>
  <si>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</si>
  <si>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</si>
  <si>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</si>
  <si>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</si>
  <si>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</si>
  <si>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</si>
  <si>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</si>
  <si>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</si>
  <si>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</si>
  <si>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</si>
  <si>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</si>
  <si>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</si>
  <si>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</si>
  <si>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</si>
  <si>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</si>
  <si>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</si>
  <si>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</si>
  <si>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</si>
  <si>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</si>
  <si>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</si>
  <si>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</si>
  <si>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</si>
  <si>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</si>
  <si>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</si>
  <si>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</si>
  <si>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</si>
  <si>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</si>
  <si>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</si>
  <si>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</si>
  <si>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</si>
  <si>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</si>
  <si>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</si>
  <si>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</si>
  <si>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</si>
  <si>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</si>
  <si>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</si>
  <si>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</si>
  <si>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</si>
  <si>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</si>
  <si>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</si>
  <si>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</si>
  <si>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</si>
  <si>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</si>
  <si>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</si>
  <si>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</si>
  <si>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</si>
  <si>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</si>
  <si>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</si>
  <si>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</si>
  <si>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</si>
  <si>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</si>
  <si>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</si>
  <si>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</si>
  <si>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</si>
  <si>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</si>
  <si>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</si>
  <si>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</si>
  <si>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</si>
  <si>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</si>
  <si>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</si>
  <si>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</si>
  <si>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</si>
  <si>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</si>
  <si>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</si>
  <si>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</si>
  <si>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</si>
  <si>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</si>
  <si>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</si>
  <si>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</si>
  <si>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</si>
  <si>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</si>
  <si>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</si>
  <si>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</si>
  <si>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</si>
  <si>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</si>
  <si>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</si>
  <si>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</si>
  <si>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</si>
  <si>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</si>
  <si>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</si>
  <si>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</si>
  <si>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</si>
  <si>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</si>
  <si>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</si>
  <si>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</si>
  <si>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</si>
  <si>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</si>
  <si>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</si>
  <si>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</si>
  <si>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</si>
  <si>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</si>
  <si>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</si>
  <si>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</si>
  <si>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</si>
  <si>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</si>
  <si>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</si>
  <si>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</si>
  <si>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</si>
  <si>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</si>
  <si>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</si>
  <si>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</si>
  <si>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</si>
  <si>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</si>
  <si>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</si>
  <si>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</si>
  <si>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</si>
  <si>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</si>
  <si>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</si>
  <si>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</si>
  <si>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</si>
  <si>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</si>
  <si>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</si>
  <si>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</si>
  <si>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</si>
  <si>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</si>
  <si>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</si>
  <si>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</si>
  <si>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</si>
  <si>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</si>
  <si>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</si>
  <si>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</si>
  <si>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</si>
  <si>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</si>
  <si>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</si>
  <si>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</si>
  <si>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</si>
  <si>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</si>
  <si>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</si>
  <si>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</si>
  <si>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</si>
  <si>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</si>
  <si>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</si>
  <si>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</si>
  <si>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</si>
  <si>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</si>
  <si>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</si>
  <si>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</si>
  <si>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</si>
  <si>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</si>
  <si>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</si>
  <si>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</si>
  <si>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</si>
  <si>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</si>
  <si>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</si>
  <si>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</si>
  <si>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</si>
  <si>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</si>
  <si>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</si>
  <si>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</si>
  <si>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</si>
  <si>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</si>
  <si>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</si>
  <si>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</si>
  <si>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</si>
  <si>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</si>
  <si>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</si>
  <si>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</si>
  <si>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</si>
  <si>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</si>
  <si>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</si>
  <si>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</si>
  <si>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</si>
  <si>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</si>
  <si>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</si>
  <si>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</si>
  <si>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</si>
  <si>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</si>
  <si>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</si>
  <si>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</si>
  <si>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</si>
  <si>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</si>
  <si>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</si>
  <si>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</si>
  <si>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</si>
  <si>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</si>
  <si>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</si>
  <si>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</si>
  <si>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</si>
  <si>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</si>
  <si>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</si>
  <si>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</si>
  <si>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</si>
  <si>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</si>
  <si>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</si>
  <si>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</si>
  <si>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</si>
  <si>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</si>
  <si>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</si>
  <si>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</si>
  <si>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</si>
  <si>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</si>
  <si>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</si>
  <si>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</si>
  <si>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</si>
  <si>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</si>
  <si>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</si>
  <si>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</si>
  <si>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</si>
  <si>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</si>
  <si>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</si>
  <si>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</si>
  <si>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</si>
  <si>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</si>
  <si>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</si>
  <si>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</si>
  <si>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</si>
  <si>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</si>
  <si>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</si>
  <si>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</si>
  <si>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</si>
  <si>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</si>
  <si>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</si>
  <si>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</si>
  <si>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</si>
  <si>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</si>
  <si>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</si>
  <si>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</si>
  <si>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</si>
  <si>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</si>
  <si>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</si>
  <si>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</si>
  <si>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</si>
  <si>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</si>
  <si>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</si>
  <si>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</si>
  <si>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</si>
  <si>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</si>
  <si>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</si>
  <si>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</si>
  <si>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</si>
  <si>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</si>
  <si>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</si>
  <si>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</si>
  <si>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</si>
  <si>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</si>
  <si>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</si>
  <si>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</si>
  <si>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</si>
  <si>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</si>
  <si>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</si>
  <si>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</si>
  <si>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</si>
  <si>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</si>
  <si>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</si>
  <si>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</si>
  <si>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</si>
  <si>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</si>
  <si>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</si>
  <si>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</si>
  <si>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</si>
  <si>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</si>
  <si>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</si>
  <si>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</si>
  <si>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</si>
  <si>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</si>
  <si>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</si>
  <si>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</si>
  <si>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</si>
  <si>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</si>
  <si>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</si>
  <si>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</si>
  <si>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</si>
  <si>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</si>
  <si>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</si>
  <si>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</si>
  <si>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</si>
  <si>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</si>
  <si>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</si>
  <si>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</si>
  <si>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</si>
  <si>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</si>
  <si>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</si>
  <si>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</si>
  <si>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</si>
  <si>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</si>
  <si>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</si>
  <si>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</si>
  <si>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</si>
  <si>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</si>
  <si>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</si>
  <si>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</si>
  <si>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</si>
  <si>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</si>
  <si>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</si>
  <si>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</si>
  <si>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</si>
  <si>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</si>
  <si>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</si>
  <si>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</si>
  <si>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</si>
  <si>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</si>
  <si>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</si>
  <si>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</si>
  <si>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</si>
  <si>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</si>
  <si>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</si>
  <si>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</si>
  <si>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</si>
  <si>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</si>
  <si>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</si>
  <si>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</si>
  <si>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</si>
  <si>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</si>
  <si>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</si>
  <si>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</si>
  <si>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</si>
  <si>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</si>
  <si>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</si>
  <si>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</si>
  <si>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</si>
  <si>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</si>
  <si>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</si>
  <si>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</si>
  <si>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</si>
  <si>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</si>
  <si>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</si>
  <si>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</si>
  <si>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</si>
  <si>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</si>
  <si>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</si>
  <si>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</si>
  <si>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</si>
  <si>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</si>
  <si>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</si>
  <si>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</si>
  <si>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</si>
  <si>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</si>
  <si>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</si>
  <si>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</si>
  <si>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</si>
  <si>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</si>
  <si>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</si>
  <si>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</si>
  <si>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</si>
  <si>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</si>
  <si>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</si>
  <si>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</si>
  <si>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</si>
  <si>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</si>
  <si>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</si>
  <si>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</si>
  <si>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</si>
  <si>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</si>
  <si>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</si>
  <si>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</si>
  <si>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</si>
  <si>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</si>
  <si>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</si>
  <si>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</si>
  <si>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</si>
  <si>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</si>
  <si>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</si>
  <si>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</si>
  <si>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</si>
  <si>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</si>
  <si>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</si>
  <si>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</si>
  <si>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</si>
  <si>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</si>
  <si>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</si>
  <si>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</si>
  <si>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</si>
  <si>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</si>
  <si>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</si>
  <si>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</si>
  <si>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</si>
  <si>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</si>
  <si>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</si>
  <si>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</si>
  <si>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</si>
  <si>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</si>
  <si>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</si>
  <si>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</si>
  <si>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</si>
  <si>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</si>
  <si>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</si>
  <si>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</si>
  <si>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</si>
  <si>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</si>
  <si>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</si>
  <si>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</si>
  <si>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</si>
  <si>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</si>
  <si>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</si>
  <si>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</si>
  <si>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</si>
  <si>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</si>
  <si>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</si>
  <si>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</si>
  <si>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</si>
  <si>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</si>
  <si>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</si>
  <si>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</si>
  <si>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</si>
  <si>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</si>
  <si>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</si>
  <si>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</si>
  <si>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</si>
  <si>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</si>
  <si>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</si>
  <si>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</si>
  <si>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</si>
  <si>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</si>
  <si>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</si>
  <si>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</si>
  <si>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</si>
  <si>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</si>
  <si>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</si>
  <si>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</si>
  <si>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</si>
  <si>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</si>
  <si>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</si>
  <si>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</si>
  <si>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</si>
  <si>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</si>
  <si>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</si>
  <si>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</si>
  <si>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</si>
  <si>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</si>
  <si>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</si>
  <si>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</si>
  <si>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</si>
  <si>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</si>
  <si>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</si>
  <si>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</si>
  <si>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</si>
  <si>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</si>
  <si>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</si>
  <si>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</si>
  <si>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</si>
  <si>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</si>
  <si>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</si>
  <si>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</si>
  <si>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</si>
  <si>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</si>
  <si>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</si>
  <si>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</si>
  <si>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</si>
  <si>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</si>
  <si>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</si>
  <si>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</si>
  <si>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</si>
  <si>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</si>
  <si>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</si>
  <si>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</si>
  <si>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</si>
  <si>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</si>
  <si>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</si>
  <si>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</si>
  <si>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</si>
  <si>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</si>
  <si>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</si>
  <si>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</si>
  <si>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</si>
  <si>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</si>
  <si>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</si>
  <si>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</si>
  <si>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</si>
  <si>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</si>
  <si>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</si>
  <si>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</si>
  <si>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</si>
  <si>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</si>
  <si>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</si>
  <si>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</si>
  <si>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</si>
  <si>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</si>
  <si>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</si>
  <si>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</si>
  <si>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</si>
  <si>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</si>
  <si>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</si>
  <si>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</si>
  <si>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</si>
  <si>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</si>
  <si>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</si>
  <si>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</si>
  <si>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</si>
  <si>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</si>
  <si>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</si>
  <si>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</si>
  <si>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</si>
  <si>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</si>
  <si>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</si>
  <si>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</si>
  <si>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</si>
  <si>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</si>
  <si>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</si>
  <si>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</si>
  <si>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</si>
  <si>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</si>
  <si>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</si>
  <si>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</si>
  <si>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</si>
  <si>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</si>
  <si>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</si>
  <si>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</si>
  <si>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</si>
  <si>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</si>
  <si>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</si>
  <si>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</si>
  <si>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</si>
  <si>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</si>
  <si>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</si>
  <si>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</si>
  <si>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</si>
  <si>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</si>
  <si>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</si>
  <si>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</si>
  <si>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</si>
  <si>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</si>
  <si>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</si>
  <si>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</si>
  <si>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</si>
  <si>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</si>
  <si>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</si>
  <si>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</si>
  <si>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</si>
  <si>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</si>
  <si>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</si>
  <si>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</si>
  <si>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</si>
  <si>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</si>
  <si>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</si>
  <si>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</si>
  <si>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</si>
  <si>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</si>
  <si>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</si>
  <si>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</si>
  <si>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</si>
  <si>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</si>
  <si>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</si>
  <si>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</si>
  <si>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</si>
  <si>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</si>
  <si>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</si>
  <si>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</si>
  <si>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</si>
  <si>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</si>
  <si>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</si>
  <si>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</si>
  <si>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</si>
  <si>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</si>
  <si>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</si>
  <si>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</si>
  <si>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</si>
  <si>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</si>
  <si>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</si>
  <si>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</si>
  <si>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</si>
  <si>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</si>
  <si>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</si>
  <si>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</si>
  <si>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</si>
  <si>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</si>
  <si>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</si>
  <si>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</si>
  <si>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</si>
  <si>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</si>
  <si>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</si>
  <si>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</si>
  <si>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</si>
  <si>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</si>
  <si>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</si>
  <si>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</si>
  <si>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</si>
  <si>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</si>
  <si>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</si>
  <si>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</si>
  <si>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</si>
  <si>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</si>
  <si>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</si>
  <si>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</si>
  <si>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</si>
  <si>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</si>
  <si>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</si>
  <si>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</si>
  <si>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</si>
  <si>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</si>
  <si>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</si>
  <si>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</si>
  <si>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</si>
  <si>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</si>
  <si>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</si>
  <si>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</si>
  <si>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</si>
  <si>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</si>
  <si>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</si>
  <si>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</si>
  <si>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</si>
  <si>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</si>
  <si>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</si>
  <si>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</si>
  <si>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</si>
  <si>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</si>
  <si>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</si>
  <si>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</si>
  <si>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</si>
  <si>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</si>
  <si>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</si>
  <si>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</si>
  <si>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</si>
  <si>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</si>
  <si>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</si>
  <si>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</si>
  <si>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</si>
  <si>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</si>
  <si>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</si>
  <si>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</si>
  <si>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</si>
  <si>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</si>
  <si>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</si>
  <si>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</si>
  <si>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</si>
  <si>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</si>
  <si>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</si>
  <si>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</si>
  <si>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</si>
  <si>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</si>
  <si>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</si>
  <si>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</si>
  <si>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</si>
  <si>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</si>
  <si>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</si>
  <si>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</si>
  <si>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</si>
  <si>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</si>
  <si>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</si>
  <si>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</si>
  <si>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</si>
  <si>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</si>
  <si>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</si>
  <si>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</si>
  <si>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</si>
  <si>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</si>
  <si>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</si>
  <si>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</si>
  <si>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</si>
  <si>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</si>
  <si>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</si>
  <si>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</si>
  <si>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</si>
  <si>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</si>
  <si>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</si>
  <si>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</si>
  <si>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</si>
  <si>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</si>
  <si>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</si>
  <si>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</si>
  <si>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</si>
  <si>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</si>
  <si>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</si>
  <si>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</si>
  <si>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</si>
  <si>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</si>
  <si>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</si>
  <si>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</si>
  <si>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</si>
  <si>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</si>
  <si>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</si>
  <si>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</si>
  <si>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</si>
  <si>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</si>
  <si>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</si>
  <si>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</si>
  <si>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</si>
  <si>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</si>
  <si>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</si>
  <si>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</si>
  <si>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</si>
  <si>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</si>
  <si>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</si>
  <si>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</si>
  <si>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</si>
  <si>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</si>
  <si>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</si>
  <si>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</si>
  <si>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</si>
  <si>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</si>
  <si>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</si>
  <si>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</si>
  <si>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</si>
  <si>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</si>
  <si>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</si>
  <si>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</si>
  <si>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</si>
  <si>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</si>
  <si>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</si>
  <si>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</si>
  <si>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</si>
  <si>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</si>
  <si>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</si>
  <si>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</si>
  <si>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</si>
  <si>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</si>
  <si>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</si>
  <si>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</si>
  <si>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</si>
  <si>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</si>
  <si>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</si>
  <si>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</si>
  <si>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</si>
  <si>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</si>
  <si>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</si>
  <si>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</si>
  <si>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</si>
  <si>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</si>
  <si>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</si>
  <si>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</si>
  <si>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</si>
  <si>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</si>
  <si>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</si>
  <si>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</si>
  <si>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</si>
  <si>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</si>
  <si>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</si>
  <si>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</si>
  <si>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</si>
  <si>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</si>
  <si>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</si>
  <si>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</si>
  <si>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</si>
  <si>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</si>
  <si>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</si>
  <si>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</si>
  <si>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</si>
  <si>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</si>
  <si>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</si>
  <si>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</si>
  <si>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</si>
  <si>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</si>
  <si>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</si>
  <si>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</si>
  <si>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</si>
  <si>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</si>
  <si>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</si>
  <si>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</si>
  <si>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</si>
  <si>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</si>
  <si>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</si>
  <si>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</si>
  <si>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</si>
  <si>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</si>
  <si>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</si>
  <si>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</si>
  <si>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</si>
  <si>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</si>
  <si>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</si>
  <si>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</si>
  <si>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</si>
  <si>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</si>
  <si>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</si>
  <si>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</si>
  <si>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</si>
  <si>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</si>
  <si>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</si>
  <si>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</si>
  <si>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</si>
  <si>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</si>
  <si>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</si>
  <si>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</si>
  <si>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</si>
  <si>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</si>
  <si>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</si>
  <si>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</si>
  <si>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</si>
  <si>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</si>
  <si>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</si>
  <si>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</si>
  <si>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</si>
  <si>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</si>
  <si>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</si>
  <si>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</si>
  <si>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</si>
  <si>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</si>
  <si>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</si>
  <si>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</si>
  <si>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</si>
  <si>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</si>
  <si>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</si>
  <si>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</si>
  <si>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</si>
  <si>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</si>
  <si>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</si>
  <si>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</si>
  <si>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</si>
  <si>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</si>
  <si>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</si>
  <si>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</si>
  <si>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</si>
  <si>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</si>
  <si>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</si>
  <si>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</si>
  <si>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</si>
  <si>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</si>
  <si>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</si>
  <si>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</si>
  <si>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</si>
  <si>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</si>
  <si>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</si>
  <si>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</si>
  <si>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</si>
  <si>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</si>
  <si>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</si>
  <si>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</si>
  <si>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</si>
  <si>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</si>
  <si>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</si>
  <si>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</si>
  <si>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</si>
  <si>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</si>
  <si>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</si>
  <si>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</si>
  <si>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</si>
  <si>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</si>
  <si>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</si>
  <si>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</si>
  <si>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</si>
  <si>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</si>
  <si>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</si>
  <si>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</si>
  <si>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</si>
  <si>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</si>
  <si>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</si>
  <si>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</si>
  <si>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</si>
  <si>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</si>
  <si>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</si>
  <si>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</si>
  <si>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</si>
  <si>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</si>
  <si>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</si>
  <si>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</si>
  <si>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</si>
  <si>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</si>
  <si>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</si>
  <si>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</si>
  <si>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</si>
  <si>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</si>
  <si>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</si>
  <si>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</si>
  <si>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</si>
  <si>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</si>
  <si>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</si>
  <si>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</si>
  <si>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</si>
  <si>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</si>
  <si>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</si>
  <si>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</si>
  <si>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</si>
  <si>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</si>
  <si>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</si>
  <si>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</si>
  <si>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</si>
  <si>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</si>
  <si>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</si>
  <si>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</si>
  <si>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</si>
  <si>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</si>
  <si>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</si>
  <si>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</si>
  <si>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</si>
  <si>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</si>
  <si>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</si>
  <si>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</si>
  <si>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</si>
  <si>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</si>
  <si>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</si>
  <si>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</si>
  <si>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</si>
  <si>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</si>
  <si>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</si>
  <si>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</si>
  <si>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</si>
  <si>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</si>
  <si>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</si>
  <si>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</si>
  <si>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</si>
  <si>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</si>
  <si>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</si>
  <si>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</si>
  <si>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</si>
  <si>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</si>
  <si>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</si>
  <si>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</si>
  <si>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</si>
  <si>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</si>
  <si>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</si>
  <si>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</si>
  <si>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</si>
  <si>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</si>
  <si>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</si>
  <si>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</si>
  <si>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</si>
  <si>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</si>
  <si>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</si>
  <si>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</si>
  <si>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</si>
  <si>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</si>
  <si>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</si>
  <si>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</si>
  <si>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</si>
  <si>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</si>
  <si>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</si>
  <si>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</si>
  <si>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</si>
  <si>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</si>
  <si>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</si>
  <si>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</si>
  <si>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</si>
  <si>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</si>
  <si>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</si>
  <si>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</si>
  <si>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</si>
  <si>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</si>
  <si>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</si>
  <si>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</si>
  <si>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</si>
  <si>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</si>
  <si>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</si>
  <si>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</si>
  <si>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</si>
  <si>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</si>
  <si>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</si>
  <si>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</si>
  <si>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</si>
  <si>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</si>
  <si>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</si>
  <si>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</si>
  <si>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</si>
  <si>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</si>
  <si>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</si>
  <si>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</si>
  <si>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</si>
  <si>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</si>
  <si>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</si>
  <si>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</si>
  <si>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</si>
  <si>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</si>
  <si>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</si>
  <si>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</si>
  <si>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</si>
  <si>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</si>
  <si>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</si>
  <si>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</si>
  <si>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</si>
  <si>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</si>
  <si>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</si>
  <si>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</si>
  <si>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</si>
  <si>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</si>
  <si>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</si>
  <si>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</si>
  <si>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</si>
  <si>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</si>
  <si>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</si>
  <si>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</si>
  <si>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</si>
  <si>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</si>
  <si>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</si>
  <si>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</si>
  <si>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</si>
  <si>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</si>
  <si>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</si>
  <si>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</si>
  <si>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</si>
  <si>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</si>
  <si>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</si>
  <si>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</si>
  <si>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</si>
  <si>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</si>
  <si>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</si>
  <si>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</si>
  <si>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</si>
  <si>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</si>
  <si>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</si>
  <si>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</si>
  <si>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</si>
  <si>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</si>
  <si>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</si>
  <si>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</si>
  <si>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</si>
  <si>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</si>
  <si>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</si>
  <si>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</si>
  <si>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</si>
  <si>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</si>
  <si>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</si>
  <si>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</si>
  <si>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</si>
  <si>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</si>
  <si>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</si>
  <si>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</si>
  <si>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</si>
  <si>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</si>
  <si>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</si>
  <si>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</si>
  <si>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</si>
  <si>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</si>
  <si>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</si>
  <si>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</si>
  <si>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</si>
  <si>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</si>
  <si>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MC10 em TSF as 12:46h</t>
  </si>
  <si>
    <t>Silamara</t>
  </si>
  <si>
    <t>Chuva no local</t>
  </si>
  <si>
    <t>Em intervalo das 11:50h as 13:50h</t>
  </si>
  <si>
    <t>Deslocamento de reguladora para o TCS</t>
  </si>
  <si>
    <t>MC1 as 09:29h, licença as 09:34h</t>
  </si>
  <si>
    <t>Deslocando para TCS</t>
  </si>
  <si>
    <t xml:space="preserve">Silmara </t>
  </si>
  <si>
    <t>Postergado para as 13h</t>
  </si>
  <si>
    <t>Verificando com CCO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</si>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</sst>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398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S110" activePane="bottomRight" state="frozen"/>
      <selection pane="bottomRight" activeCell="BA121" sqref="BA1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1131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1132</v>
      </c>
      <c r="BI1" s="365"/>
      <c r="BJ1" s="366"/>
      <c r="BK1" s="367"/>
      <c r="BL1" s="49"/>
      <c r="BM1" s="357" t="s">
        <v>1133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0" t="s">
        <v>1134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1137</v>
      </c>
      <c r="AT2" s="362"/>
      <c r="AU2" s="362"/>
      <c r="AV2" s="362"/>
      <c r="AW2" s="362"/>
      <c r="AX2" s="361"/>
      <c r="AY2" s="363"/>
      <c r="AZ2" s="4"/>
      <c r="BA2" s="354" t="s">
        <v>1138</v>
      </c>
      <c r="BB2" s="356"/>
      <c r="BC2" s="360" t="s">
        <v>1135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4" t="s">
        <v>1139</v>
      </c>
      <c r="AJ3" s="356"/>
      <c r="AK3" s="354" t="s">
        <v>1140</v>
      </c>
      <c r="AL3" s="355"/>
      <c r="AM3" s="355"/>
      <c r="AN3" s="355"/>
      <c r="AO3" s="355"/>
      <c r="AP3" s="355"/>
      <c r="AQ3" s="356"/>
      <c r="AR3" s="239"/>
      <c r="AS3" s="378" t="s">
        <v>1146</v>
      </c>
      <c r="AT3" s="379"/>
      <c r="AU3" s="378" t="s">
        <v>1147</v>
      </c>
      <c r="AV3" s="379"/>
      <c r="AW3" s="378" t="s">
        <v>1148</v>
      </c>
      <c r="AX3" s="380"/>
      <c r="AY3" s="63" t="s">
        <v>1149</v>
      </c>
      <c r="AZ3" s="63"/>
      <c r="BA3" s="376"/>
      <c r="BB3" s="377"/>
      <c r="BC3" s="354" t="s">
        <v>1142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1150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0.58750000000000002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7.7083333333333393E-2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1353</v>
      </c>
      <c r="BK110" s="16" t="s">
        <v>1354</v>
      </c>
      <c r="BL110" s="15"/>
      <c r="BM110" s="14"/>
      <c r="BN110" s="14"/>
      <c r="BO110" s="164"/>
      <c r="BP110" s="16"/>
      <c r="BQ110" s="12" t="str">
        <f t="shared" si="17"/>
        <v>Intervalo</v>
      </c>
      <c r="BR110" s="18">
        <f t="shared" si="18"/>
        <v>0.46250000000000036</v>
      </c>
      <c r="BS110" s="18">
        <f t="shared" si="19"/>
        <v>1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1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1359</v>
      </c>
      <c r="BK116" s="16" t="s">
        <v>1360</v>
      </c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1</v>
      </c>
      <c r="BI117" s="16"/>
      <c r="BJ117" s="16" t="s">
        <v>1362</v>
      </c>
      <c r="BK117" s="16" t="s">
        <v>1363</v>
      </c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1365</v>
      </c>
      <c r="BK119" s="16" t="s">
        <v>1366</v>
      </c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1</v>
      </c>
      <c r="BI121" s="16"/>
      <c r="BJ121" s="16" t="s">
        <v>1368</v>
      </c>
      <c r="BK121" s="16" t="s">
        <v>1369</v>
      </c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1370</v>
      </c>
      <c r="N123" s="203" t="s">
        <v>1371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1372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1373</v>
      </c>
      <c r="BK123" s="16" t="s">
        <v>1373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1374</v>
      </c>
      <c r="BK127" s="16" t="s">
        <v>1375</v>
      </c>
      <c r="BL127" s="15"/>
      <c r="BM127" s="14"/>
      <c r="BN127" s="14"/>
      <c r="BO127" s="164"/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1376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1374</v>
      </c>
      <c r="BK129" s="16" t="s">
        <v>1375</v>
      </c>
      <c r="BL129" s="15"/>
      <c r="BM129" s="14"/>
      <c r="BN129" s="14"/>
      <c r="BO129" s="164"/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1377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1378</v>
      </c>
      <c r="BK131" s="16" t="s">
        <v>1379</v>
      </c>
      <c r="BL131" s="15"/>
      <c r="BM131" s="14"/>
      <c r="BN131" s="14"/>
      <c r="BO131" s="164"/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1380</v>
      </c>
      <c r="J133" s="216">
        <v>72</v>
      </c>
      <c r="K133" s="216">
        <v>297</v>
      </c>
      <c r="L133" s="83">
        <v>105</v>
      </c>
      <c r="M133" s="203" t="s">
        <v>1381</v>
      </c>
      <c r="N133" s="203" t="s">
        <v>1382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1383</v>
      </c>
      <c r="W133" s="172" t="s">
        <v>1384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tr">
        <f>IF(BS_CONTROLE[[#This Row],[Local - Encerramento]]=0, "-", BS_CONTROLE[[#This Row],[Local - Encerramento]])</f>
        <v>ZLI</v>
      </c>
      <c r="AM133" s="283" t="str">
        <f>IF(BS_CONTROLE[[#This Row],[Entre - Estações]]=0, "-", BS_CONTROLE[[#This Row],[Entre - Estações]])</f>
        <v>ZGT-ZLI</v>
      </c>
      <c r="AN133" s="283" t="str">
        <f>IF(BS_CONTROLE[[#This Row],[SB]]=0, "-", BS_CONTROLE[[#This Row],[SB]])</f>
        <v>ZGTZLI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f>IF(BS_CONTROLE[[#This Row],[KM - Fim]]=0, "-", BS_CONTROLE[[#This Row],[KM - Fim]])</f>
        <v>105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1385</v>
      </c>
      <c r="BK133" s="16"/>
      <c r="BL133" s="15"/>
      <c r="BM133" s="14"/>
      <c r="BN133" s="14"/>
      <c r="BO133" s="164"/>
      <c r="BP133" s="16"/>
      <c r="BQ133" s="12" t="str">
        <f t="shared" si="17"/>
        <v>Produção</v>
      </c>
      <c r="BR133" s="18">
        <f t="shared" si="18"/>
        <v>1</v>
      </c>
      <c r="BS133" s="18">
        <f t="shared" si="19"/>
        <v>0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1384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1386</v>
      </c>
      <c r="AN135" s="283" t="s">
        <v>1387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1388</v>
      </c>
      <c r="BK135" s="16" t="s">
        <v>1389</v>
      </c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1390</v>
      </c>
      <c r="N138" s="203" t="s">
        <v>1391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1392</v>
      </c>
      <c r="X138" s="217" t="s">
        <v>965</v>
      </c>
      <c r="Y138" s="157"/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/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1393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/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1370</v>
      </c>
      <c r="N147" s="203" t="s">
        <v>1371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1372</v>
      </c>
      <c r="X147" s="217" t="s">
        <v>965</v>
      </c>
      <c r="Y147" s="157"/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TCS-TRO</v>
      </c>
      <c r="AN147" s="283" t="str">
        <f>IF(BS_CONTROLE[[#This Row],[SB]]=0, "-", BS_CONTROLE[[#This Row],[SB]])</f>
        <v>TCSTRO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/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1394</v>
      </c>
      <c r="X152" s="217" t="s">
        <v>960</v>
      </c>
      <c r="Y152" s="157"/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1395</v>
      </c>
      <c r="X155" s="217" t="s">
        <v>965</v>
      </c>
      <c r="Y155" s="157"/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1396</v>
      </c>
      <c r="X159" s="217" t="s">
        <v>965</v>
      </c>
      <c r="Y159" s="157"/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1397</v>
      </c>
      <c r="X164" s="217" t="s">
        <v>965</v>
      </c>
      <c r="Y164" s="157"/>
      <c r="Z164" s="157"/>
      <c r="AA164" s="83" t="s">
        <v>1398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1399</v>
      </c>
      <c r="J166" s="216">
        <v>78</v>
      </c>
      <c r="K166" s="216">
        <v>334</v>
      </c>
      <c r="L166" s="83">
        <v>158</v>
      </c>
      <c r="M166" s="203" t="s">
        <v>1400</v>
      </c>
      <c r="N166" s="203" t="s">
        <v>1401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1402</v>
      </c>
      <c r="X166" s="217" t="s">
        <v>965</v>
      </c>
      <c r="Y166" s="157"/>
      <c r="Z166" s="157"/>
      <c r="AA166" s="83" t="s">
        <v>1403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1" operator="equal">
      <formula>"ERRO"</formula>
    </cfRule>
  </conditionalFormatting>
  <conditionalFormatting sqref="X4 Y471:Y546 Y1:Z470">
    <cfRule type="cellIs" dxfId="138" priority="18370" operator="equal">
      <formula>"OPORTUNIDADE"</formula>
    </cfRule>
  </conditionalFormatting>
  <conditionalFormatting sqref="AZ6:AZ518">
    <cfRule type="expression" dxfId="137" priority="18365">
      <formula>$BU6=1</formula>
    </cfRule>
  </conditionalFormatting>
  <conditionalFormatting sqref="BQ6:BQ595">
    <cfRule type="cellIs" dxfId="136" priority="18376" operator="equal">
      <formula>"Produção e Intervalo"</formula>
    </cfRule>
    <cfRule type="cellIs" dxfId="135" priority="18377" operator="equal">
      <formula>"Aderente"</formula>
    </cfRule>
    <cfRule type="cellIs" dxfId="134" priority="18378" operator="equal">
      <formula>"Intervalo"</formula>
    </cfRule>
    <cfRule type="cellIs" dxfId="133" priority="18379" operator="equal">
      <formula>"Produção"</formula>
    </cfRule>
    <cfRule type="cellIs" dxfId="132" priority="18380" operator="equal">
      <formula>"ERRO"</formula>
    </cfRule>
  </conditionalFormatting>
  <conditionalFormatting sqref="BR6:BS548">
    <cfRule type="cellIs" dxfId="131" priority="18358" operator="equal">
      <formula>"*"</formula>
    </cfRule>
    <cfRule type="cellIs" dxfId="130" priority="18359" operator="greaterThanOrEqual">
      <formula>1</formula>
    </cfRule>
    <cfRule type="cellIs" dxfId="129" priority="18360" operator="lessThan">
      <formula>1</formula>
    </cfRule>
  </conditionalFormatting>
  <conditionalFormatting sqref="X471:X518 Y471:Y546 Y6:Z470">
    <cfRule type="cellIs" dxfId="128" priority="18306" operator="equal">
      <formula>"NÃO"</formula>
    </cfRule>
    <cfRule type="cellIs" dxfId="127" priority="18307" operator="equal">
      <formula>"SIM"</formula>
    </cfRule>
  </conditionalFormatting>
  <conditionalFormatting sqref="X471:X518">
    <cfRule type="cellIs" dxfId="126" priority="18305" operator="equal">
      <formula>"OPORTUNIDADE"</formula>
    </cfRule>
  </conditionalFormatting>
  <conditionalFormatting sqref="Z471:Z518">
    <cfRule type="cellIs" dxfId="125" priority="18303" operator="equal">
      <formula>"NÃO"</formula>
    </cfRule>
    <cfRule type="cellIs" dxfId="124" priority="18304" operator="equal">
      <formula>"SIM"</formula>
    </cfRule>
  </conditionalFormatting>
  <conditionalFormatting sqref="Z471:Z518">
    <cfRule type="cellIs" dxfId="123" priority="18302" operator="equal">
      <formula>"OPORTUNIDADE"</formula>
    </cfRule>
  </conditionalFormatting>
  <conditionalFormatting sqref="Y1048571:Y1048576">
    <cfRule type="cellIs" dxfId="122" priority="18187" operator="equal">
      <formula>"OPORTUNIDADE"</formula>
    </cfRule>
  </conditionalFormatting>
  <conditionalFormatting sqref="Y1048571:Y1048576">
    <cfRule type="cellIs" dxfId="121" priority="18185" operator="equal">
      <formula>"NÃO"</formula>
    </cfRule>
    <cfRule type="cellIs" dxfId="120" priority="18186" operator="equal">
      <formula>"SIM"</formula>
    </cfRule>
  </conditionalFormatting>
  <conditionalFormatting sqref="Z519:Z544">
    <cfRule type="cellIs" dxfId="119" priority="17922" operator="equal">
      <formula>"OPORTUNIDADE"</formula>
    </cfRule>
  </conditionalFormatting>
  <conditionalFormatting sqref="Z519:Z544">
    <cfRule type="cellIs" dxfId="118" priority="17920" operator="equal">
      <formula>"NÃO"</formula>
    </cfRule>
    <cfRule type="cellIs" dxfId="117" priority="17921" operator="equal">
      <formula>"SIM"</formula>
    </cfRule>
  </conditionalFormatting>
  <conditionalFormatting sqref="X545">
    <cfRule type="cellIs" dxfId="116" priority="17908" operator="equal">
      <formula>"NÃO"</formula>
    </cfRule>
    <cfRule type="cellIs" dxfId="115" priority="17909" operator="equal">
      <formula>"SIM"</formula>
    </cfRule>
  </conditionalFormatting>
  <conditionalFormatting sqref="X545">
    <cfRule type="cellIs" dxfId="114" priority="17907" operator="equal">
      <formula>"OPORTUNIDADE"</formula>
    </cfRule>
  </conditionalFormatting>
  <conditionalFormatting sqref="Z545">
    <cfRule type="cellIs" dxfId="113" priority="17905" operator="equal">
      <formula>"NÃO"</formula>
    </cfRule>
    <cfRule type="cellIs" dxfId="112" priority="17906" operator="equal">
      <formula>"SIM"</formula>
    </cfRule>
  </conditionalFormatting>
  <conditionalFormatting sqref="Z545">
    <cfRule type="cellIs" dxfId="111" priority="17904" operator="equal">
      <formula>"OPORTUNIDADE"</formula>
    </cfRule>
  </conditionalFormatting>
  <conditionalFormatting sqref="BI545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4">
      <iconSet showValue="0">
        <cfvo type="percent" val="0"/>
        <cfvo type="num" val="1"/>
        <cfvo type="num" val="1" gte="0"/>
      </iconSet>
    </cfRule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4">
      <formula>$BU488=1</formula>
    </cfRule>
  </conditionalFormatting>
  <conditionalFormatting sqref="AZ521:AZ545">
    <cfRule type="expression" dxfId="109" priority="18684">
      <formula>$BU493=1</formula>
    </cfRule>
  </conditionalFormatting>
  <conditionalFormatting sqref="BI519:BI544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7">
      <iconSet showValue="0">
        <cfvo type="percent" val="0"/>
        <cfvo type="num" val="1"/>
        <cfvo type="num" val="1" gte="0"/>
      </iconSet>
    </cfRule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19" operator="equal">
      <formula>"*"</formula>
    </cfRule>
    <cfRule type="cellIs" dxfId="107" priority="13320" operator="greaterThanOrEqual">
      <formula>1</formula>
    </cfRule>
    <cfRule type="cellIs" dxfId="106" priority="13321" operator="lessThan">
      <formula>1</formula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3">
      <iconSet showValue="0">
        <cfvo type="percent" val="0"/>
        <cfvo type="num" val="1"/>
        <cfvo type="num" val="1" gte="0"/>
      </iconSet>
    </cfRule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0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1404</v>
      </c>
      <c r="W1" s="386"/>
      <c r="X1" s="386"/>
      <c r="Y1" s="103"/>
    </row>
    <row r="2" spans="1:25" s="100" customFormat="1" ht="11.25" customHeight="1">
      <c r="A2" s="104" t="s">
        <v>1405</v>
      </c>
      <c r="B2" s="104" t="s">
        <v>1406</v>
      </c>
      <c r="C2" s="104" t="s">
        <v>7</v>
      </c>
      <c r="D2" s="105" t="s">
        <v>1171</v>
      </c>
      <c r="E2" s="105" t="s">
        <v>1172</v>
      </c>
      <c r="F2" s="105" t="s">
        <v>1407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1408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>
      <c r="A141" s="108" t="str">
        <f>IF(FN_MC!Y138="","*",FN_MC!Y138)</f>
        <v>*</v>
      </c>
      <c r="B141" s="108" t="str">
        <f>IF(FN_MC!X138="","*",FN_MC!X138)</f>
        <v>Oportunidade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>
        <f>IF(FN_MC!B138="","*",FN_MC!B138)</f>
        <v>46031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1 BINÁRIO</v>
      </c>
      <c r="T141" s="109" t="str">
        <f>IF(FN_MC!V138="","*",FN_MC!V138)</f>
        <v>Camila</v>
      </c>
      <c r="U141" s="109" t="str">
        <f>IF(FN_MC!W138="","*",FN_MC!W138)</f>
        <v xml:space="preserve">Deslocamento para TGR 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>
      <c r="A143" s="108" t="str">
        <f>IF(FN_MC!Y140="","*",FN_MC!Y140)</f>
        <v>*</v>
      </c>
      <c r="B143" s="108" t="str">
        <f>IF(FN_MC!X140="","*",FN_MC!X140)</f>
        <v>Contrato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>
        <f>IF(FN_MC!N140="","*",FN_MC!N140)</f>
        <v>732744</v>
      </c>
      <c r="M143" s="110">
        <f>IF(FN_MC!J140="","*",FN_MC!J140)</f>
        <v>98</v>
      </c>
      <c r="N143" s="295">
        <f>IF(FN_MC!K140="","*",FN_MC!K140)</f>
        <v>738</v>
      </c>
      <c r="O143" s="295">
        <f>IF(FN_MC!L140="","*",FN_MC!L140)</f>
        <v>735</v>
      </c>
      <c r="P143" s="110"/>
      <c r="Q143" s="127">
        <f>IF(FN_MC!O140="","*",FN_MC!O140)</f>
        <v>0.41666666666666669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Antonioni</v>
      </c>
      <c r="U143" s="109" t="str">
        <f>IF(FN_MC!W140="","*",FN_MC!W140)</f>
        <v>Socaria mecanizada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>
      <c r="A146" s="108" t="str">
        <f>IF(FN_MC!Y143="","*",FN_MC!Y143)</f>
        <v>*</v>
      </c>
      <c r="B146" s="108" t="str">
        <f>IF(FN_MC!X143="","*",FN_MC!X143)</f>
        <v>Oportunidade</v>
      </c>
      <c r="C146" s="108" t="str">
        <f>IF(FN_MC!Z143="","*",FN_MC!Z143)</f>
        <v>*</v>
      </c>
      <c r="D146" s="109" t="str">
        <f>IF(FN_MC!S143="","*",FN_MC!S143)</f>
        <v>FERRONORTE</v>
      </c>
      <c r="E146" s="109" t="str">
        <f>IF(FN_MC!T143="","*",FN_MC!T143)</f>
        <v>TCS-TGR</v>
      </c>
      <c r="F146" s="109">
        <f>IF(FN_MC!B143="","*",FN_MC!B143)</f>
        <v>46031</v>
      </c>
      <c r="G146" s="109" t="str">
        <f>IF(FN_MC!D143="","*",FN_MC!D143)</f>
        <v>ELSON (TF-526)</v>
      </c>
      <c r="H146" s="109" t="str">
        <f>IF(FN_MC!F143="","*",FN_MC!F143)</f>
        <v>PDM - SOLDA</v>
      </c>
      <c r="I146" s="109" t="str">
        <f>IF(FN_MC!H143="","*",FN_MC!H143)</f>
        <v>440TVL</v>
      </c>
      <c r="J146" s="109" t="str">
        <f>IF(FN_MC!I143="","*",FN_MC!I143)</f>
        <v>-</v>
      </c>
      <c r="K146" s="109" t="str">
        <f>IF(FN_MC!M143="","*",FN_MC!M143)</f>
        <v>TPC-TVL</v>
      </c>
      <c r="L146" s="333" t="str">
        <f>IF(FN_MC!N143="","*",FN_MC!N143)</f>
        <v>440TVL</v>
      </c>
      <c r="M146" s="110">
        <f>IF(FN_MC!J143="","*",FN_MC!J143)</f>
        <v>74</v>
      </c>
      <c r="N146" s="295">
        <f>IF(FN_MC!K143="","*",FN_MC!K143)</f>
        <v>445.3</v>
      </c>
      <c r="O146" s="295" t="str">
        <f>IF(FN_MC!L143="","*",FN_MC!L143)</f>
        <v>-</v>
      </c>
      <c r="P146" s="110"/>
      <c r="Q146" s="127">
        <f>IF(FN_MC!O143="","*",FN_MC!O143)</f>
        <v>0.375</v>
      </c>
      <c r="R146" s="127">
        <f>IF(FN_MC!P143="","*",FN_MC!P143)</f>
        <v>8.3333333333333329E-2</v>
      </c>
      <c r="S146" s="109" t="str">
        <f>IF(FN_MC!Q143="","*",CONCATENATE(FN_MC!Q143," ",FN_MC!R143))</f>
        <v>2 Nº DE SOLDA</v>
      </c>
      <c r="T146" s="109" t="str">
        <f>IF(FN_MC!V143="","*",FN_MC!V143)</f>
        <v>Silmara</v>
      </c>
      <c r="U146" s="109" t="str">
        <f>IF(FN_MC!W143="","*",FN_MC!W143)</f>
        <v>Execução de solda</v>
      </c>
      <c r="V146" s="111">
        <f ca="1">_xlfn.XLOOKUP(G146&amp;$V$2,BS_CONTROLE[CHAVE],BS_CONTROLE[Quantidade_11],"-")</f>
        <v>2</v>
      </c>
      <c r="W146" s="111">
        <f ca="1">_xlfn.XLOOKUP(G146&amp;$W$2,BS_CONTROLE[CHAVE],BS_CONTROLE[Quantidade_11],"-")</f>
        <v>2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>
      <c r="A150" s="108" t="str">
        <f>IF(FN_MC!Y147="","*",FN_MC!Y147)</f>
        <v>*</v>
      </c>
      <c r="B150" s="108" t="str">
        <f>IF(FN_MC!X147="","*",FN_MC!X147)</f>
        <v>Oportunidade</v>
      </c>
      <c r="C150" s="108" t="str">
        <f>IF(FN_MC!Z147="","*",FN_MC!Z147)</f>
        <v>*</v>
      </c>
      <c r="D150" s="109" t="str">
        <f>IF(FN_MC!S147="","*",FN_MC!S147)</f>
        <v>FERRONORTE</v>
      </c>
      <c r="E150" s="109" t="str">
        <f>IF(FN_MC!T147="","*",FN_MC!T147)</f>
        <v>TCS-TGR</v>
      </c>
      <c r="F150" s="109">
        <f>IF(FN_MC!B147="","*",FN_MC!B147)</f>
        <v>46031</v>
      </c>
      <c r="G150" s="109" t="str">
        <f>IF(FN_MC!D147="","*",FN_MC!D147)</f>
        <v>E46</v>
      </c>
      <c r="H150" s="109" t="str">
        <f>IF(FN_MC!F147="","*",FN_MC!F147)</f>
        <v>DESLOCAMENTO</v>
      </c>
      <c r="I150" s="109" t="str">
        <f>IF(FN_MC!H147="","*",FN_MC!H147)</f>
        <v>TCS2</v>
      </c>
      <c r="J150" s="109" t="str">
        <f>IF(FN_MC!I147="","*",FN_MC!I147)</f>
        <v>TRO</v>
      </c>
      <c r="K150" s="109" t="str">
        <f>IF(FN_MC!M147="","*",FN_MC!M147)</f>
        <v>TCS-TRO</v>
      </c>
      <c r="L150" s="333" t="str">
        <f>IF(FN_MC!N147="","*",FN_MC!N147)</f>
        <v>TCSTRO</v>
      </c>
      <c r="M150" s="110">
        <f>IF(FN_MC!J147="","*",FN_MC!J147)</f>
        <v>74</v>
      </c>
      <c r="N150" s="295">
        <f>IF(FN_MC!K147="","*",FN_MC!K147)</f>
        <v>291</v>
      </c>
      <c r="O150" s="295">
        <f>IF(FN_MC!L147="","*",FN_MC!L147)</f>
        <v>754</v>
      </c>
      <c r="P150" s="110"/>
      <c r="Q150" s="127">
        <f>IF(FN_MC!O147="","*",FN_MC!O147)</f>
        <v>0.41666666666666669</v>
      </c>
      <c r="R150" s="127">
        <f>IF(FN_MC!P147="","*",FN_MC!P147)</f>
        <v>4.1666666666666664E-2</v>
      </c>
      <c r="S150" s="109" t="str">
        <f>IF(FN_MC!Q147="","*",CONCATENATE(FN_MC!Q147," ",FN_MC!R147))</f>
        <v>1 BINÁRIO</v>
      </c>
      <c r="T150" s="109" t="str">
        <f>IF(FN_MC!V147="","*",FN_MC!V147)</f>
        <v>PCM</v>
      </c>
      <c r="U150" s="109" t="str">
        <f>IF(FN_MC!W147="","*",FN_MC!W147)</f>
        <v>Deslocamento para o FMT,anexa plataforma e retro no TAG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6240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>
      <c r="A152" s="108" t="str">
        <f>IF(FN_MC!Y149="","*",FN_MC!Y149)</f>
        <v>*</v>
      </c>
      <c r="B152" s="108" t="str">
        <f>IF(FN_MC!X149="","*",FN_MC!X149)</f>
        <v>Contrato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TVI-TJA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Herbert</v>
      </c>
      <c r="U152" s="109" t="str">
        <f>IF(FN_MC!W149="","*",FN_MC!W149)</f>
        <v>Execução de solda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>
      <c r="A155" s="108" t="str">
        <f>IF(FN_MC!Y152="","*",FN_MC!Y152)</f>
        <v>*</v>
      </c>
      <c r="B155" s="108" t="str">
        <f>IF(FN_MC!X152="","*",FN_MC!X152)</f>
        <v>Contrato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DORMENTE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>
        <f>IF(FN_MC!P152="","*",FN_MC!P152)</f>
        <v>0.125</v>
      </c>
      <c r="S155" s="109" t="str">
        <f>IF(FN_MC!Q152="","*",CONCATENATE(FN_MC!Q152," ",FN_MC!R152))</f>
        <v>500 Nº DE DORMENTES</v>
      </c>
      <c r="T155" s="109" t="str">
        <f>IF(FN_MC!V152="","*",FN_MC!V152)</f>
        <v>Efraim</v>
      </c>
      <c r="U155" s="109" t="str">
        <f>IF(FN_MC!W152="","*",FN_MC!W152)</f>
        <v>Descarga de dormente do km 213 ao 205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>
      <c r="A158" s="108" t="str">
        <f>IF(FN_MC!Y155="","*",FN_MC!Y155)</f>
        <v>*</v>
      </c>
      <c r="B158" s="108" t="str">
        <f>IF(FN_MC!X155="","*",FN_MC!X155)</f>
        <v>Oportunidade</v>
      </c>
      <c r="C158" s="108" t="str">
        <f>IF(FN_MC!Z155="","*",FN_MC!Z155)</f>
        <v>*</v>
      </c>
      <c r="D158" s="109" t="str">
        <f>IF(FN_MC!S155="","*",FN_MC!S155)</f>
        <v>FERRONORTE</v>
      </c>
      <c r="E158" s="109" t="str">
        <f>IF(FN_MC!T155="","*",FN_MC!T155)</f>
        <v>TMI-TCS</v>
      </c>
      <c r="F158" s="109">
        <f>IF(FN_MC!B155="","*",FN_MC!B155)</f>
        <v>46031</v>
      </c>
      <c r="G158" s="109" t="str">
        <f>IF(FN_MC!D155="","*",FN_MC!D155)</f>
        <v>V66</v>
      </c>
      <c r="H158" s="109" t="str">
        <f>IF(FN_MC!F155="","*",FN_MC!F155)</f>
        <v>REGULAGEM</v>
      </c>
      <c r="I158" s="109" t="str">
        <f>IF(FN_MC!H155="","*",FN_MC!H155)</f>
        <v>TID</v>
      </c>
      <c r="J158" s="109" t="str">
        <f>IF(FN_MC!I155="","*",FN_MC!I155)</f>
        <v>TID</v>
      </c>
      <c r="K158" s="109" t="str">
        <f>IF(FN_MC!M155="","*",FN_MC!M155)</f>
        <v>TID-TVI</v>
      </c>
      <c r="L158" s="333" t="str">
        <f>IF(FN_MC!N155="","*",FN_MC!N155)</f>
        <v>TID201</v>
      </c>
      <c r="M158" s="110">
        <f>IF(FN_MC!J155="","*",FN_MC!J155)</f>
        <v>74</v>
      </c>
      <c r="N158" s="295">
        <f>IF(FN_MC!K155="","*",FN_MC!K155)</f>
        <v>197.79</v>
      </c>
      <c r="O158" s="295">
        <f>IF(FN_MC!L155="","*",FN_MC!L155)</f>
        <v>198.07</v>
      </c>
      <c r="P158" s="110"/>
      <c r="Q158" s="127">
        <f>IF(FN_MC!O155="","*",FN_MC!O155)</f>
        <v>0.33333333333333331</v>
      </c>
      <c r="R158" s="127">
        <f>IF(FN_MC!P155="","*",FN_MC!P155)</f>
        <v>8.3333333333333329E-2</v>
      </c>
      <c r="S158" s="109" t="str">
        <f>IF(FN_MC!Q155="","*",CONCATENATE(FN_MC!Q155," ",FN_MC!R155))</f>
        <v>200 M</v>
      </c>
      <c r="T158" s="109" t="str">
        <f>IF(FN_MC!V155="","*",FN_MC!V155)</f>
        <v>Efraim</v>
      </c>
      <c r="U158" s="109" t="str">
        <f>IF(FN_MC!W155="","*",FN_MC!W155)</f>
        <v>Sai de TID trabalha em TID201 e volta pra TID, chegando no km precisa pedir licença de volta pra TID pra não atrapalhar o W50 que estará na virtual da frente (201213)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>
      <c r="A162" s="108" t="str">
        <f>IF(FN_MC!Y159="","*",FN_MC!Y159)</f>
        <v>*</v>
      </c>
      <c r="B162" s="108" t="str">
        <f>IF(FN_MC!X159="","*",FN_MC!X159)</f>
        <v>Oportunidade</v>
      </c>
      <c r="C162" s="108" t="str">
        <f>IF(FN_MC!Z159="","*",FN_MC!Z159)</f>
        <v>*</v>
      </c>
      <c r="D162" s="109" t="str">
        <f>IF(FN_MC!S159="","*",FN_MC!S159)</f>
        <v>FERRONORTE</v>
      </c>
      <c r="E162" s="109" t="str">
        <f>IF(FN_MC!T159="","*",FN_MC!T159)</f>
        <v>TMI-TCS</v>
      </c>
      <c r="F162" s="109">
        <f>IF(FN_MC!B159="","*",FN_MC!B159)</f>
        <v>46031</v>
      </c>
      <c r="G162" s="109" t="str">
        <f>IF(FN_MC!D159="","*",FN_MC!D159)</f>
        <v>ANISIO (TF-514)</v>
      </c>
      <c r="H162" s="109" t="str">
        <f>IF(FN_MC!F159="","*",FN_MC!F159)</f>
        <v>PDM - SUBSTITUIÇÃO - TRILHO</v>
      </c>
      <c r="I162" s="109" t="str">
        <f>IF(FN_MC!H159="","*",FN_MC!H159)</f>
        <v>K73TSP</v>
      </c>
      <c r="J162" s="109" t="str">
        <f>IF(FN_MC!I159="","*",FN_MC!I159)</f>
        <v>-</v>
      </c>
      <c r="K162" s="109" t="str">
        <f>IF(FN_MC!M159="","*",FN_MC!M159)</f>
        <v>TQI-TSP</v>
      </c>
      <c r="L162" s="333" t="str">
        <f>IF(FN_MC!N159="","*",FN_MC!N159)</f>
        <v>K73TSP</v>
      </c>
      <c r="M162" s="110">
        <f>IF(FN_MC!J159="","*",FN_MC!J159)</f>
        <v>74</v>
      </c>
      <c r="N162" s="295">
        <f>IF(FN_MC!K159="","*",FN_MC!K159)</f>
        <v>79.98</v>
      </c>
      <c r="O162" s="295" t="str">
        <f>IF(FN_MC!L159="","*",FN_MC!L159)</f>
        <v>-</v>
      </c>
      <c r="P162" s="110"/>
      <c r="Q162" s="127">
        <f>IF(FN_MC!O159="","*",FN_MC!O159)</f>
        <v>0.41666666666666669</v>
      </c>
      <c r="R162" s="127">
        <f>IF(FN_MC!P159="","*",FN_MC!P159)</f>
        <v>3.4722222222222224E-2</v>
      </c>
      <c r="S162" s="109" t="str">
        <f>IF(FN_MC!Q159="","*",CONCATENATE(FN_MC!Q159," ",FN_MC!R159))</f>
        <v>10 M</v>
      </c>
      <c r="T162" s="109" t="str">
        <f>IF(FN_MC!V159="","*",FN_MC!V159)</f>
        <v>Herbert</v>
      </c>
      <c r="U162" s="109" t="str">
        <f>IF(FN_MC!W159="","*",FN_MC!W159)</f>
        <v>Substituição de trilho Km 79+980. 10 metros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>
      <c r="A167" s="108" t="str">
        <f>IF(FN_MC!Y164="","*",FN_MC!Y164)</f>
        <v>*</v>
      </c>
      <c r="B167" s="108" t="str">
        <f>IF(FN_MC!X164="","*",FN_MC!X164)</f>
        <v>Oportunidade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>
        <f>IF(FN_MC!O164="","*",FN_MC!O164)</f>
        <v>0.41666666666666669</v>
      </c>
      <c r="R167" s="127">
        <f>IF(FN_MC!P164="","*",FN_MC!P164)</f>
        <v>4.1666666666666664E-2</v>
      </c>
      <c r="S167" s="109" t="str">
        <f>IF(FN_MC!Q164="","*",CONCATENATE(FN_MC!Q164," ",FN_MC!R164))</f>
        <v>1 BINÁRIO</v>
      </c>
      <c r="T167" s="109" t="str">
        <f>IF(FN_MC!V164="","*",FN_MC!V164)</f>
        <v>PCM</v>
      </c>
      <c r="U167" s="109" t="str">
        <f>IF(FN_MC!W164="","*",FN_MC!W164)</f>
        <v>Deslocamento de ZFH- ZTO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>
      <c r="A169" s="108" t="str">
        <f>IF(FN_MC!Y166="","*",FN_MC!Y166)</f>
        <v>*</v>
      </c>
      <c r="B169" s="108" t="str">
        <f>IF(FN_MC!X166="","*",FN_MC!X166)</f>
        <v>Oportunidade</v>
      </c>
      <c r="C169" s="108" t="str">
        <f>IF(FN_MC!Z166="","*",FN_MC!Z166)</f>
        <v>*</v>
      </c>
      <c r="D169" s="109" t="str">
        <f>IF(FN_MC!S166="","*",FN_MC!S166)</f>
        <v>MALHA CENTRAL</v>
      </c>
      <c r="E169" s="109" t="str">
        <f>IF(FN_MC!T166="","*",FN_MC!T166)</f>
        <v>RAMAL</v>
      </c>
      <c r="F169" s="109">
        <f>IF(FN_MC!B166="","*",FN_MC!B166)</f>
        <v>46031</v>
      </c>
      <c r="G169" s="109" t="str">
        <f>IF(FN_MC!D166="","*",FN_MC!D166)</f>
        <v>E42</v>
      </c>
      <c r="H169" s="109" t="str">
        <f>IF(FN_MC!F166="","*",FN_MC!F166)</f>
        <v>DESLOCAMENTO</v>
      </c>
      <c r="I169" s="109" t="str">
        <f>IF(FN_MC!H166="","*",FN_MC!H166)</f>
        <v>ZTP</v>
      </c>
      <c r="J169" s="109" t="str">
        <f>IF(FN_MC!I166="","*",FN_MC!I166)</f>
        <v>ZEV</v>
      </c>
      <c r="K169" s="109" t="str">
        <f>IF(FN_MC!M166="","*",FN_MC!M166)</f>
        <v>ZTPZEV</v>
      </c>
      <c r="L169" s="333" t="str">
        <f>IF(FN_MC!N166="","*",FN_MC!N166)</f>
        <v>ZTP-ZEV</v>
      </c>
      <c r="M169" s="110">
        <f>IF(FN_MC!J166="","*",FN_MC!J166)</f>
        <v>78</v>
      </c>
      <c r="N169" s="295">
        <f>IF(FN_MC!K166="","*",FN_MC!K166)</f>
        <v>334</v>
      </c>
      <c r="O169" s="295">
        <f>IF(FN_MC!L166="","*",FN_MC!L166)</f>
        <v>158</v>
      </c>
      <c r="P169" s="110"/>
      <c r="Q169" s="127">
        <f>IF(FN_MC!O166="","*",FN_MC!O166)</f>
        <v>0.54166666666666663</v>
      </c>
      <c r="R169" s="127">
        <f>IF(FN_MC!P166="","*",FN_MC!P166)</f>
        <v>4.1666666666666664E-2</v>
      </c>
      <c r="S169" s="109" t="str">
        <f>IF(FN_MC!Q166="","*",CONCATENATE(FN_MC!Q166," ",FN_MC!R166))</f>
        <v>1 BINÁRIO</v>
      </c>
      <c r="T169" s="109" t="str">
        <f>IF(FN_MC!V166="","*",FN_MC!V166)</f>
        <v>PCM</v>
      </c>
      <c r="U169" s="109" t="str">
        <f>IF(FN_MC!W166="","*",FN_MC!W166)</f>
        <v>Deslocamento de ZTP para ZEV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1409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1410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1411</v>
      </c>
      <c r="E3" s="321" t="s">
        <v>1412</v>
      </c>
      <c r="F3" s="321" t="s">
        <v>1413</v>
      </c>
      <c r="G3" s="321" t="s">
        <v>1414</v>
      </c>
      <c r="H3" s="321" t="s">
        <v>1415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1416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1417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1418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1419</v>
      </c>
      <c r="C4" s="326" t="s">
        <v>1420</v>
      </c>
      <c r="D4" s="326" t="s">
        <v>1421</v>
      </c>
      <c r="E4" s="326" t="s">
        <v>1422</v>
      </c>
      <c r="F4" s="326" t="s">
        <v>360</v>
      </c>
      <c r="G4" s="326" t="s">
        <v>1423</v>
      </c>
      <c r="H4" s="191"/>
    </row>
    <row r="5" spans="1:8" ht="43.5">
      <c r="A5" s="191"/>
      <c r="B5" s="327" t="s">
        <v>1424</v>
      </c>
      <c r="C5" s="327">
        <v>309525</v>
      </c>
      <c r="D5" s="327" t="s">
        <v>1425</v>
      </c>
      <c r="E5" s="327" t="s">
        <v>247</v>
      </c>
      <c r="F5" s="327" t="s">
        <v>1370</v>
      </c>
      <c r="G5" s="328">
        <v>46296</v>
      </c>
      <c r="H5" s="191"/>
    </row>
    <row r="6" spans="1:8" ht="43.5">
      <c r="A6" s="191"/>
      <c r="B6" s="327" t="s">
        <v>1426</v>
      </c>
      <c r="C6" s="327">
        <v>256875</v>
      </c>
      <c r="D6" s="327" t="s">
        <v>1427</v>
      </c>
      <c r="E6" s="327" t="s">
        <v>247</v>
      </c>
      <c r="F6" s="327" t="s">
        <v>1370</v>
      </c>
      <c r="G6" s="328">
        <v>46296</v>
      </c>
      <c r="H6" s="191"/>
    </row>
    <row r="7" spans="1:8" ht="43.5">
      <c r="A7" s="191"/>
      <c r="B7" s="327" t="s">
        <v>1428</v>
      </c>
      <c r="C7" s="327">
        <v>257278</v>
      </c>
      <c r="D7" s="327" t="s">
        <v>1429</v>
      </c>
      <c r="E7" s="327" t="s">
        <v>238</v>
      </c>
      <c r="F7" s="327" t="s">
        <v>1430</v>
      </c>
      <c r="G7" s="328">
        <v>46235</v>
      </c>
      <c r="H7" s="191"/>
    </row>
    <row r="8" spans="1:8" ht="43.5">
      <c r="A8" s="191"/>
      <c r="B8" s="327" t="s">
        <v>1431</v>
      </c>
      <c r="C8" s="327">
        <v>261794</v>
      </c>
      <c r="D8" s="327" t="s">
        <v>1432</v>
      </c>
      <c r="E8" s="327" t="s">
        <v>238</v>
      </c>
      <c r="F8" s="327" t="s">
        <v>1430</v>
      </c>
      <c r="G8" s="328">
        <v>46082</v>
      </c>
      <c r="H8" s="191"/>
    </row>
    <row r="9" spans="1:8" ht="43.5">
      <c r="A9" s="191"/>
      <c r="B9" s="327" t="s">
        <v>1433</v>
      </c>
      <c r="C9" s="327">
        <v>257033</v>
      </c>
      <c r="D9" s="327" t="s">
        <v>1434</v>
      </c>
      <c r="E9" s="327" t="s">
        <v>238</v>
      </c>
      <c r="F9" s="327" t="s">
        <v>547</v>
      </c>
      <c r="G9" s="327" t="s">
        <v>1435</v>
      </c>
      <c r="H9" s="191"/>
    </row>
    <row r="10" spans="1:8" ht="43.5">
      <c r="A10" s="191"/>
      <c r="B10" s="327" t="s">
        <v>1436</v>
      </c>
      <c r="C10" s="327">
        <v>396578</v>
      </c>
      <c r="D10" s="327" t="s">
        <v>1437</v>
      </c>
      <c r="E10" s="327" t="s">
        <v>238</v>
      </c>
      <c r="F10" s="327" t="s">
        <v>547</v>
      </c>
      <c r="G10" s="327" t="s">
        <v>1435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1438</v>
      </c>
      <c r="C2" s="95" t="s">
        <v>1156</v>
      </c>
      <c r="D2" s="95" t="s">
        <v>1158</v>
      </c>
      <c r="E2" s="95" t="s">
        <v>1439</v>
      </c>
      <c r="F2" s="95" t="s">
        <v>1440</v>
      </c>
      <c r="G2" s="95" t="s">
        <v>1441</v>
      </c>
      <c r="H2" s="95" t="s">
        <v>1442</v>
      </c>
      <c r="I2" s="95" t="s">
        <v>1443</v>
      </c>
      <c r="J2" s="95" t="s">
        <v>1444</v>
      </c>
      <c r="K2" s="130" t="s">
        <v>1445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>
        <f>IF(FN_MC!B138="","*",FN_MC!B138)</f>
        <v>46031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FIXO</v>
      </c>
      <c r="I141" s="120" t="str">
        <f>IF(FN_MC!AC138="","*",FN_MC!AC138)</f>
        <v>*</v>
      </c>
      <c r="J141" s="121" t="str">
        <f>IF(FN_MC!AA138="","*",FN_MC!AA138)</f>
        <v>2 (Enio e Daniel)</v>
      </c>
      <c r="K141" s="133">
        <f>IF(FN_MC!AD138="","*",FN_MC!AD138)</f>
        <v>0.29166666666666669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FIXO</v>
      </c>
      <c r="I143" s="120" t="str">
        <f>IF(FN_MC!AC140="","*",FN_MC!AC140)</f>
        <v>*</v>
      </c>
      <c r="J143" s="121">
        <f>IF(FN_MC!AA140="","*",FN_MC!AA140)</f>
        <v>1</v>
      </c>
      <c r="K143" s="133">
        <f>IF(FN_MC!AD140="","*",FN_MC!AD140)</f>
        <v>0.29166666666666669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>
        <f>IF(FN_MC!B143="","*",FN_MC!B143)</f>
        <v>46031</v>
      </c>
      <c r="D146" s="120" t="str">
        <f>IF(FN_MC!D143="","*",FN_MC!D143)</f>
        <v>ELSON (TF-526)</v>
      </c>
      <c r="E146" s="120" t="str">
        <f>IF(FN_MC!H143="","*",FN_MC!H143)</f>
        <v>440TVL</v>
      </c>
      <c r="F146" s="136" t="str">
        <f>IF(FN_MC!M143="","*",FN_MC!M143)</f>
        <v>TPC-TVL</v>
      </c>
      <c r="G146" s="120" t="str">
        <f>IF(FN_MC!I143="","*",FN_MC!I143)</f>
        <v>-</v>
      </c>
      <c r="H146" s="120" t="str">
        <f>IF(FN_MC!AB143="","*",FN_MC!AB143)</f>
        <v>-</v>
      </c>
      <c r="I146" s="120" t="str">
        <f>IF(FN_MC!AC143="","*",FN_MC!AC143)</f>
        <v>*</v>
      </c>
      <c r="J146" s="121" t="str">
        <f>IF(FN_MC!AA143="","*",FN_MC!AA143)</f>
        <v>-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>
        <f>IF(FN_MC!B147="","*",FN_MC!B147)</f>
        <v>46031</v>
      </c>
      <c r="D150" s="120" t="str">
        <f>IF(FN_MC!D147="","*",FN_MC!D147)</f>
        <v>E46</v>
      </c>
      <c r="E150" s="120" t="str">
        <f>IF(FN_MC!H147="","*",FN_MC!H147)</f>
        <v>TCS2</v>
      </c>
      <c r="F150" s="136" t="str">
        <f>IF(FN_MC!M147="","*",FN_MC!M147)</f>
        <v>TCS-TRO</v>
      </c>
      <c r="G150" s="120" t="str">
        <f>IF(FN_MC!I147="","*",FN_MC!I147)</f>
        <v>TRO</v>
      </c>
      <c r="H150" s="120" t="str">
        <f>IF(FN_MC!AB147="","*",FN_MC!AB147)</f>
        <v>ESCALA</v>
      </c>
      <c r="I150" s="120" t="str">
        <f>IF(FN_MC!AC147="","*",FN_MC!AC147)</f>
        <v>*</v>
      </c>
      <c r="J150" s="121">
        <f>IF(FN_MC!AA147="","*",FN_MC!AA147)</f>
        <v>2</v>
      </c>
      <c r="K150" s="133">
        <f>IF(FN_MC!AD147="","*",FN_MC!AD147)</f>
        <v>0.29166666666666669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TVI-TJA</v>
      </c>
      <c r="G152" s="120" t="str">
        <f>IF(FN_MC!I149="","*",FN_MC!I149)</f>
        <v>-</v>
      </c>
      <c r="H152" s="120" t="str">
        <f>IF(FN_MC!AB149="","*",FN_MC!AB149)</f>
        <v>-</v>
      </c>
      <c r="I152" s="120" t="str">
        <f>IF(FN_MC!AC149="","*",FN_MC!AC149)</f>
        <v>*</v>
      </c>
      <c r="J152" s="121" t="str">
        <f>IF(FN_MC!AA149="","*",FN_MC!AA149)</f>
        <v>-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FIXO</v>
      </c>
      <c r="I155" s="120" t="str">
        <f>IF(FN_MC!AC152="","*",FN_MC!AC152)</f>
        <v>*</v>
      </c>
      <c r="J155" s="121" t="str">
        <f>IF(FN_MC!AA152="","*",FN_MC!AA152)</f>
        <v>2 (Eder e Anderson)</v>
      </c>
      <c r="K155" s="133">
        <f>IF(FN_MC!AD152="","*",FN_MC!AD152)</f>
        <v>0.29166666666666669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>
        <f>IF(FN_MC!B155="","*",FN_MC!B155)</f>
        <v>46031</v>
      </c>
      <c r="D158" s="120" t="str">
        <f>IF(FN_MC!D155="","*",FN_MC!D155)</f>
        <v>V66</v>
      </c>
      <c r="E158" s="120" t="str">
        <f>IF(FN_MC!H155="","*",FN_MC!H155)</f>
        <v>TID</v>
      </c>
      <c r="F158" s="136" t="str">
        <f>IF(FN_MC!M155="","*",FN_MC!M155)</f>
        <v>TID-TVI</v>
      </c>
      <c r="G158" s="120" t="str">
        <f>IF(FN_MC!I155="","*",FN_MC!I155)</f>
        <v>TID</v>
      </c>
      <c r="H158" s="120" t="str">
        <f>IF(FN_MC!AB155="","*",FN_MC!AB155)</f>
        <v>FIXO</v>
      </c>
      <c r="I158" s="120" t="str">
        <f>IF(FN_MC!AC155="","*",FN_MC!AC155)</f>
        <v>*</v>
      </c>
      <c r="J158" s="121">
        <f>IF(FN_MC!AA155="","*",FN_MC!AA155)</f>
        <v>1</v>
      </c>
      <c r="K158" s="133">
        <f>IF(FN_MC!AD155="","*",FN_MC!AD155)</f>
        <v>0.29166666666666669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>
        <f>IF(FN_MC!B159="","*",FN_MC!B159)</f>
        <v>46031</v>
      </c>
      <c r="D162" s="120" t="str">
        <f>IF(FN_MC!D159="","*",FN_MC!D159)</f>
        <v>ANISIO (TF-514)</v>
      </c>
      <c r="E162" s="120" t="str">
        <f>IF(FN_MC!H159="","*",FN_MC!H159)</f>
        <v>K73TSP</v>
      </c>
      <c r="F162" s="136" t="str">
        <f>IF(FN_MC!M159="","*",FN_MC!M159)</f>
        <v>TQI-TSP</v>
      </c>
      <c r="G162" s="120" t="str">
        <f>IF(FN_MC!I159="","*",FN_MC!I159)</f>
        <v>-</v>
      </c>
      <c r="H162" s="120" t="str">
        <f>IF(FN_MC!AB159="","*",FN_MC!AB159)</f>
        <v>-</v>
      </c>
      <c r="I162" s="120" t="str">
        <f>IF(FN_MC!AC159="","*",FN_MC!AC159)</f>
        <v>*</v>
      </c>
      <c r="J162" s="121" t="str">
        <f>IF(FN_MC!AA159="","*",FN_MC!AA159)</f>
        <v>-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FIXO + ESCALA</v>
      </c>
      <c r="I167" s="120" t="str">
        <f>IF(FN_MC!AC164="","*",FN_MC!AC164)</f>
        <v>*</v>
      </c>
      <c r="J167" s="121" t="str">
        <f>IF(FN_MC!AA164="","*",FN_MC!AA164)</f>
        <v>1(Edson) + 1 escala de ZFH para ZTO</v>
      </c>
      <c r="K167" s="133">
        <f>IF(FN_MC!AD164="","*",FN_MC!AD164)</f>
        <v>0.29166666666666669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>
        <f>IF(FN_MC!B166="","*",FN_MC!B166)</f>
        <v>46031</v>
      </c>
      <c r="D169" s="120" t="str">
        <f>IF(FN_MC!D166="","*",FN_MC!D166)</f>
        <v>E42</v>
      </c>
      <c r="E169" s="120" t="str">
        <f>IF(FN_MC!H166="","*",FN_MC!H166)</f>
        <v>ZTP</v>
      </c>
      <c r="F169" s="136" t="str">
        <f>IF(FN_MC!M166="","*",FN_MC!M166)</f>
        <v>ZTPZEV</v>
      </c>
      <c r="G169" s="120" t="str">
        <f>IF(FN_MC!I166="","*",FN_MC!I166)</f>
        <v>ZEV</v>
      </c>
      <c r="H169" s="120" t="str">
        <f>IF(FN_MC!AB166="","*",FN_MC!AB166)</f>
        <v>FIXO</v>
      </c>
      <c r="I169" s="120" t="str">
        <f>IF(FN_MC!AC166="","*",FN_MC!AC166)</f>
        <v>*</v>
      </c>
      <c r="J169" s="121" t="str">
        <f>IF(FN_MC!AA166="","*",FN_MC!AA166)</f>
        <v>1 (Navas)</v>
      </c>
      <c r="K169" s="133">
        <f>IF(FN_MC!AD166="","*",FN_MC!AD166)</f>
        <v>0.29166666666666669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1446</v>
      </c>
      <c r="D5" s="391"/>
      <c r="E5" s="391"/>
      <c r="F5" s="391"/>
      <c r="G5" s="391"/>
      <c r="H5" s="391"/>
      <c r="I5" s="391"/>
      <c r="J5" s="392"/>
      <c r="K5" s="393" t="s">
        <v>1447</v>
      </c>
      <c r="L5" s="394"/>
      <c r="M5" s="394"/>
      <c r="N5" s="394"/>
      <c r="O5" s="395" t="s">
        <v>1448</v>
      </c>
      <c r="P5" s="396"/>
      <c r="Q5" s="397"/>
    </row>
    <row r="6" spans="1:17" s="93" customFormat="1" ht="15.75" customHeight="1">
      <c r="A6" s="87" t="s">
        <v>1407</v>
      </c>
      <c r="B6" s="94" t="s">
        <v>1406</v>
      </c>
      <c r="C6" s="95" t="s">
        <v>1171</v>
      </c>
      <c r="D6" s="96" t="s">
        <v>1172</v>
      </c>
      <c r="E6" s="95" t="s">
        <v>1449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1450</v>
      </c>
      <c r="M6" s="138" t="s">
        <v>30</v>
      </c>
      <c r="N6" s="139" t="s">
        <v>1166</v>
      </c>
      <c r="O6" s="245" t="s">
        <v>1209</v>
      </c>
      <c r="P6" s="156"/>
      <c r="Q6" s="192" t="s">
        <v>1451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1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MC10 em TSF as 12:46h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1</v>
      </c>
      <c r="P118" s="90"/>
      <c r="Q118" s="144" t="str">
        <f>IF($A$2=1,IF(FN_MC!BJ117="","*",FN_MC!BJ117),IF(FN_MC!BK117="","*",FN_MC!BK117))</f>
        <v>Em intervalo das 11:50h as 13:50h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Deslocando para TCS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1</v>
      </c>
      <c r="P122" s="90"/>
      <c r="Q122" s="144" t="str">
        <f>IF($A$2=1,IF(FN_MC!BJ121="","*",FN_MC!BJ121),IF(FN_MC!BK121="","*",FN_MC!BK121))</f>
        <v>Verificando com CCO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ZGT-ZLI</v>
      </c>
      <c r="M139" s="140">
        <f>IF(FN_MC!AP133="","*",FN_MC!AP133)</f>
        <v>297</v>
      </c>
      <c r="N139" s="140" t="str">
        <f>IF(FN_MC!AM133="","*",FN_MC!AM133)</f>
        <v>ZGT-ZLI</v>
      </c>
      <c r="O139" s="173">
        <f>FN_MC!BH133</f>
        <v>1</v>
      </c>
      <c r="P139" s="90"/>
      <c r="Q139" s="144" t="str">
        <f>IF($A$2=1,IF(FN_MC!BJ133="","*",FN_MC!BJ133),IF(FN_MC!BK133="","*",FN_MC!BK133))</f>
        <v>*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TCS-TRO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TCS-TRO</v>
      </c>
      <c r="M153" s="140">
        <f>IF(FN_MC!AP147="","*",FN_MC!AP147)</f>
        <v>291</v>
      </c>
      <c r="N153" s="140" t="str">
        <f>IF(FN_MC!AM147="","*",FN_MC!AM147)</f>
        <v>TCS-TRO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227.6</v>
      </c>
      <c r="N155" s="140" t="str">
        <f>IF(FN_MC!AM149="","*",FN_MC!AM149)</f>
        <v>TVI-TJA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2026-01-08T19:06:05Z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