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49" documentId="8_{B6337239-1A00-434D-AAD0-422EA1FEB5AE}" xr6:coauthVersionLast="47" xr6:coauthVersionMax="47" xr10:uidLastSave="{0E5FF41E-6B68-448C-9786-56AA2273A4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<sst xmlns="http://schemas.openxmlformats.org/spreadsheetml/2006/main" count="4688" uniqueCount="1331">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</sst>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8" activePane="bottomRight" state="frozen"/>
      <selection pane="bottomRight" activeCell="BP21" sqref="BP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5" t="s">
        <v>1123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1124</v>
      </c>
      <c r="BI1" s="330"/>
      <c r="BJ1" s="331"/>
      <c r="BK1" s="332"/>
      <c r="BL1" s="49"/>
      <c r="BM1" s="322" t="s">
        <v>1125</v>
      </c>
      <c r="BN1" s="323"/>
      <c r="BO1" s="323"/>
      <c r="BP1" s="323"/>
      <c r="BQ1" s="323"/>
      <c r="BR1" s="323"/>
      <c r="BS1" s="32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5" t="s">
        <v>1126</v>
      </c>
      <c r="AJ2" s="326"/>
      <c r="AK2" s="326"/>
      <c r="AL2" s="326"/>
      <c r="AM2" s="326"/>
      <c r="AN2" s="326"/>
      <c r="AO2" s="326"/>
      <c r="AP2" s="326"/>
      <c r="AQ2" s="328"/>
      <c r="AR2" s="239"/>
      <c r="AS2" s="340" t="s">
        <v>1129</v>
      </c>
      <c r="AT2" s="327"/>
      <c r="AU2" s="327"/>
      <c r="AV2" s="327"/>
      <c r="AW2" s="327"/>
      <c r="AX2" s="326"/>
      <c r="AY2" s="328"/>
      <c r="AZ2" s="4"/>
      <c r="BA2" s="319" t="s">
        <v>1130</v>
      </c>
      <c r="BB2" s="321"/>
      <c r="BC2" s="325" t="s">
        <v>1127</v>
      </c>
      <c r="BD2" s="326"/>
      <c r="BE2" s="326"/>
      <c r="BF2" s="328"/>
      <c r="BG2" s="3"/>
      <c r="BH2" s="333"/>
      <c r="BI2" s="334"/>
      <c r="BJ2" s="335"/>
      <c r="BK2" s="336"/>
      <c r="BL2" s="49"/>
      <c r="BM2" s="337"/>
      <c r="BN2" s="338"/>
      <c r="BO2" s="338"/>
      <c r="BP2" s="338"/>
      <c r="BQ2" s="338"/>
      <c r="BR2" s="338"/>
      <c r="BS2" s="33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19" t="s">
        <v>1131</v>
      </c>
      <c r="AJ3" s="321"/>
      <c r="AK3" s="319" t="s">
        <v>1132</v>
      </c>
      <c r="AL3" s="320"/>
      <c r="AM3" s="320"/>
      <c r="AN3" s="320"/>
      <c r="AO3" s="320"/>
      <c r="AP3" s="320"/>
      <c r="AQ3" s="321"/>
      <c r="AR3" s="240"/>
      <c r="AS3" s="343" t="s">
        <v>1138</v>
      </c>
      <c r="AT3" s="344"/>
      <c r="AU3" s="343" t="s">
        <v>1139</v>
      </c>
      <c r="AV3" s="344"/>
      <c r="AW3" s="343" t="s">
        <v>1140</v>
      </c>
      <c r="AX3" s="345"/>
      <c r="AY3" s="63" t="s">
        <v>1141</v>
      </c>
      <c r="AZ3" s="63"/>
      <c r="BA3" s="341"/>
      <c r="BB3" s="342"/>
      <c r="BC3" s="319" t="s">
        <v>1134</v>
      </c>
      <c r="BD3" s="320"/>
      <c r="BE3" s="320"/>
      <c r="BF3" s="321"/>
      <c r="BG3" s="62"/>
      <c r="BH3" s="333"/>
      <c r="BI3" s="334"/>
      <c r="BJ3" s="335"/>
      <c r="BK3" s="336"/>
      <c r="BL3" s="49"/>
      <c r="BM3" s="322" t="s">
        <v>1142</v>
      </c>
      <c r="BN3" s="323"/>
      <c r="BO3" s="323"/>
      <c r="BP3" s="324"/>
      <c r="BQ3" s="322" t="s">
        <v>757</v>
      </c>
      <c r="BR3" s="323"/>
      <c r="BS3" s="32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0.68680555555555556</v>
      </c>
      <c r="AU21" s="38">
        <v>0.72083333333333333</v>
      </c>
      <c r="AV21" s="38">
        <v>0.76249999999999996</v>
      </c>
      <c r="AW21" s="38"/>
      <c r="AX21" s="38"/>
      <c r="AY21" s="313">
        <f>IF(D21="","*",IFERROR(IF(ISODD(COUNT(AS21:AX21)),"ERRO",SUM((AT21-AS21),(AV21-AU21),(AX21-AW21))),"ERRO"))</f>
        <v>0.11041666666666661</v>
      </c>
      <c r="AZ21" s="13"/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1.3249999999999993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14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BASE_MAPA!$D$2:$D$359, BASE_MAPA!$I$2:$I$359),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8" t="str">
        <f>IF(BS_CONTROLE[[#This Row],[Local - Partida]]=0, "-", BS_CONTROLE[[#This Row],[Local - Partida]])</f>
        <v>-</v>
      </c>
      <c r="AL33" s="278" t="str">
        <f>IF(BS_CONTROLE[[#This Row],[Local - Encerramento]]=0, "-", BS_CONTROLE[[#This Row],[Local - Encerramento]])</f>
        <v>-</v>
      </c>
      <c r="AM33" s="278" t="str">
        <f>IF(BS_CONTROLE[[#This Row],[Entre - Estações]]=0, "-", BS_CONTROLE[[#This Row],[Entre - Estações]])</f>
        <v>-</v>
      </c>
      <c r="AN33" s="278" t="str">
        <f>IF(BS_CONTROLE[[#This Row],[SB]]=0, "-", BS_CONTROLE[[#This Row],[SB]])</f>
        <v>-</v>
      </c>
      <c r="AO33" s="279" t="str">
        <f>IF(BS_CONTROLE[[#This Row],[SUB]]=0, "-", BS_CONTROLE[[#This Row],[SUB]])</f>
        <v>-</v>
      </c>
      <c r="AP33" s="280" t="str">
        <f>IF(BS_CONTROLE[[#This Row],[KM - Inicio]]=0, "-", BS_CONTROLE[[#This Row],[KM - Inicio]])</f>
        <v>-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1289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1290</v>
      </c>
      <c r="X35" s="218" t="s">
        <v>955</v>
      </c>
      <c r="Y35" s="158" t="s">
        <v>958</v>
      </c>
      <c r="Z35" s="158" t="s">
        <v>951</v>
      </c>
      <c r="AA35" s="83" t="s">
        <v>1291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1292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1293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1294</v>
      </c>
      <c r="N39" s="217" t="s">
        <v>1295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1296</v>
      </c>
      <c r="W40" s="173" t="s">
        <v>1297</v>
      </c>
      <c r="X40" s="218" t="s">
        <v>955</v>
      </c>
      <c r="Y40" s="158" t="s">
        <v>958</v>
      </c>
      <c r="Z40" s="158" t="s">
        <v>956</v>
      </c>
      <c r="AA40" s="83" t="s">
        <v>1298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1299</v>
      </c>
      <c r="BK41" s="16" t="s">
        <v>1299</v>
      </c>
      <c r="BL41" s="15"/>
      <c r="BM41" s="14" t="s">
        <v>972</v>
      </c>
      <c r="BN41" s="14" t="s">
        <v>1003</v>
      </c>
      <c r="BO41" s="165" t="s">
        <v>1092</v>
      </c>
      <c r="BP41" s="16" t="s">
        <v>1299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6" t="s">
        <v>1300</v>
      </c>
      <c r="D5" s="347"/>
      <c r="E5" s="347"/>
      <c r="F5" s="347"/>
      <c r="G5" s="347"/>
      <c r="H5" s="347"/>
      <c r="I5" s="347"/>
      <c r="J5" s="348"/>
      <c r="K5" s="349" t="s">
        <v>1301</v>
      </c>
      <c r="L5" s="350"/>
      <c r="M5" s="350"/>
      <c r="N5" s="350"/>
      <c r="O5" s="351" t="s">
        <v>1302</v>
      </c>
      <c r="P5" s="352"/>
      <c r="Q5" s="353"/>
    </row>
    <row r="6" spans="1:17" s="93" customFormat="1" ht="15.75" customHeight="1">
      <c r="A6" s="87" t="s">
        <v>1303</v>
      </c>
      <c r="B6" s="94" t="s">
        <v>1304</v>
      </c>
      <c r="C6" s="95" t="s">
        <v>1163</v>
      </c>
      <c r="D6" s="96" t="s">
        <v>1164</v>
      </c>
      <c r="E6" s="95" t="s">
        <v>1305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1306</v>
      </c>
      <c r="M6" s="139" t="s">
        <v>626</v>
      </c>
      <c r="N6" s="140" t="s">
        <v>1158</v>
      </c>
      <c r="O6" s="246" t="s">
        <v>1201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4"/>
      <c r="B1" s="355"/>
      <c r="C1" s="356"/>
      <c r="L1" s="101"/>
      <c r="M1" s="124"/>
      <c r="N1" s="288"/>
      <c r="O1" s="288"/>
      <c r="P1" s="170"/>
      <c r="Q1" s="357" t="s">
        <v>1211</v>
      </c>
      <c r="R1" s="358"/>
      <c r="U1" s="102"/>
      <c r="V1" s="359" t="s">
        <v>1308</v>
      </c>
      <c r="W1" s="359"/>
      <c r="X1" s="359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603</v>
      </c>
      <c r="D2" s="106" t="s">
        <v>1163</v>
      </c>
      <c r="E2" s="106" t="s">
        <v>1164</v>
      </c>
      <c r="F2" s="106" t="s">
        <v>1303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1310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0" t="str">
        <f>IF(FN_MC!K33="","*",FN_MC!K33)</f>
        <v>*</v>
      </c>
      <c r="O31" s="290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1148</v>
      </c>
      <c r="D2" s="95" t="s">
        <v>1150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0" t="s">
        <v>1320</v>
      </c>
      <c r="C2" s="360"/>
      <c r="D2" s="360"/>
      <c r="E2" s="360"/>
    </row>
    <row r="3" spans="2:5" ht="15" customHeight="1">
      <c r="B3" s="361"/>
      <c r="C3" s="361"/>
      <c r="D3" s="361"/>
      <c r="E3" s="361"/>
    </row>
    <row r="4" spans="2:5">
      <c r="B4" s="362" t="s">
        <v>1321</v>
      </c>
      <c r="C4" s="362" t="s">
        <v>1322</v>
      </c>
      <c r="D4" s="362" t="s">
        <v>1323</v>
      </c>
      <c r="E4" s="362" t="s">
        <v>1324</v>
      </c>
    </row>
    <row r="5" spans="2:5">
      <c r="B5" s="363"/>
      <c r="C5" s="363"/>
      <c r="D5" s="363"/>
      <c r="E5" s="363"/>
    </row>
    <row r="6" spans="2:5">
      <c r="B6" s="363"/>
      <c r="C6" s="363"/>
      <c r="D6" s="363"/>
      <c r="E6" s="363"/>
    </row>
    <row r="7" spans="2:5">
      <c r="B7" s="363"/>
      <c r="C7" s="363"/>
      <c r="D7" s="363"/>
      <c r="E7" s="363"/>
    </row>
    <row r="8" spans="2:5">
      <c r="B8" s="363"/>
      <c r="C8" s="363"/>
      <c r="D8" s="363"/>
      <c r="E8" s="363"/>
    </row>
    <row r="9" spans="2:5">
      <c r="B9" s="363"/>
      <c r="C9" s="363"/>
      <c r="D9" s="363"/>
      <c r="E9" s="363"/>
    </row>
    <row r="10" spans="2:5">
      <c r="B10" s="363"/>
      <c r="C10" s="363"/>
      <c r="D10" s="363"/>
      <c r="E10" s="363"/>
    </row>
    <row r="11" spans="2:5">
      <c r="B11" s="363"/>
      <c r="C11" s="363"/>
      <c r="D11" s="363"/>
      <c r="E11" s="363"/>
    </row>
    <row r="12" spans="2:5">
      <c r="B12" s="363"/>
      <c r="C12" s="363"/>
      <c r="D12" s="363"/>
      <c r="E12" s="363"/>
    </row>
    <row r="13" spans="2:5">
      <c r="B13" s="363"/>
      <c r="C13" s="363"/>
      <c r="D13" s="363"/>
      <c r="E13" s="363"/>
    </row>
    <row r="14" spans="2:5">
      <c r="B14" s="363"/>
      <c r="C14" s="363"/>
      <c r="D14" s="363"/>
      <c r="E14" s="363"/>
    </row>
    <row r="15" spans="2:5">
      <c r="B15" s="363"/>
      <c r="C15" s="363"/>
      <c r="D15" s="363"/>
      <c r="E15" s="363"/>
    </row>
    <row r="16" spans="2:5">
      <c r="B16" s="363"/>
      <c r="C16" s="363"/>
      <c r="D16" s="363"/>
      <c r="E16" s="363"/>
    </row>
    <row r="17" spans="2:5">
      <c r="B17" s="363"/>
      <c r="C17" s="363"/>
      <c r="D17" s="363"/>
      <c r="E17" s="363"/>
    </row>
    <row r="18" spans="2:5">
      <c r="B18" s="363"/>
      <c r="C18" s="363"/>
      <c r="D18" s="363"/>
      <c r="E18" s="363"/>
    </row>
    <row r="19" spans="2:5">
      <c r="B19" s="363"/>
      <c r="C19" s="363"/>
      <c r="D19" s="363"/>
      <c r="E19" s="363"/>
    </row>
    <row r="20" spans="2:5">
      <c r="B20" s="363"/>
      <c r="C20" s="363"/>
      <c r="D20" s="363"/>
      <c r="E20" s="363"/>
    </row>
    <row r="21" spans="2:5">
      <c r="B21" s="363"/>
      <c r="C21" s="363"/>
      <c r="D21" s="363"/>
      <c r="E21" s="363"/>
    </row>
    <row r="22" spans="2:5">
      <c r="B22" s="363"/>
      <c r="C22" s="363"/>
      <c r="D22" s="363"/>
      <c r="E22" s="363"/>
    </row>
    <row r="23" spans="2:5">
      <c r="B23" s="363"/>
      <c r="C23" s="363"/>
      <c r="D23" s="363"/>
      <c r="E23" s="363"/>
    </row>
    <row r="24" spans="2:5">
      <c r="B24" s="363"/>
      <c r="C24" s="363"/>
      <c r="D24" s="363"/>
      <c r="E24" s="363"/>
    </row>
    <row r="25" spans="2:5">
      <c r="B25" s="363"/>
      <c r="C25" s="363"/>
      <c r="D25" s="363"/>
      <c r="E25" s="363"/>
    </row>
    <row r="26" spans="2:5">
      <c r="B26" s="363"/>
      <c r="C26" s="363"/>
      <c r="D26" s="363"/>
      <c r="E26" s="363"/>
    </row>
    <row r="27" spans="2:5">
      <c r="B27" s="363"/>
      <c r="C27" s="363"/>
      <c r="D27" s="363"/>
      <c r="E27" s="363"/>
    </row>
    <row r="28" spans="2:5">
      <c r="B28" s="363"/>
      <c r="C28" s="363"/>
      <c r="D28" s="363"/>
      <c r="E28" s="363"/>
    </row>
    <row r="29" spans="2:5">
      <c r="B29" s="363"/>
      <c r="C29" s="363"/>
      <c r="D29" s="363"/>
      <c r="E29" s="363"/>
    </row>
    <row r="30" spans="2:5">
      <c r="B30" s="363"/>
      <c r="C30" s="363"/>
      <c r="D30" s="363"/>
      <c r="E30" s="363"/>
    </row>
    <row r="31" spans="2:5">
      <c r="B31" s="363"/>
      <c r="C31" s="363"/>
      <c r="D31" s="363"/>
      <c r="E31" s="363"/>
    </row>
    <row r="32" spans="2:5">
      <c r="B32" s="363"/>
      <c r="C32" s="363"/>
      <c r="D32" s="363"/>
      <c r="E32" s="363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0" t="s">
        <v>1325</v>
      </c>
      <c r="D1" s="360"/>
      <c r="E1" s="360"/>
      <c r="F1" s="360"/>
      <c r="G1" s="360"/>
      <c r="H1" s="360"/>
    </row>
    <row r="2" spans="3:8" ht="15" customHeight="1">
      <c r="C2" s="360"/>
      <c r="D2" s="360"/>
      <c r="E2" s="360"/>
      <c r="F2" s="360"/>
      <c r="G2" s="360"/>
      <c r="H2" s="360"/>
    </row>
    <row r="3" spans="3:8" ht="15" customHeight="1">
      <c r="C3" s="362" t="s">
        <v>701</v>
      </c>
      <c r="D3" s="362" t="s">
        <v>1326</v>
      </c>
      <c r="E3" s="362" t="s">
        <v>1327</v>
      </c>
      <c r="F3" s="362" t="s">
        <v>1328</v>
      </c>
      <c r="G3" s="362" t="s">
        <v>1329</v>
      </c>
      <c r="H3" s="362" t="s">
        <v>1330</v>
      </c>
    </row>
    <row r="4" spans="3:8" ht="15" customHeight="1">
      <c r="C4" s="363"/>
      <c r="D4" s="363"/>
      <c r="E4" s="363"/>
      <c r="F4" s="363"/>
      <c r="G4" s="363"/>
      <c r="H4" s="363"/>
    </row>
    <row r="5" spans="3:8">
      <c r="C5" s="363"/>
      <c r="D5" s="363"/>
      <c r="E5" s="363"/>
      <c r="F5" s="363"/>
      <c r="G5" s="363"/>
      <c r="H5" s="363"/>
    </row>
    <row r="6" spans="3:8">
      <c r="C6" s="363"/>
      <c r="D6" s="363"/>
      <c r="E6" s="363"/>
      <c r="F6" s="363"/>
      <c r="G6" s="363"/>
      <c r="H6" s="363"/>
    </row>
    <row r="7" spans="3:8">
      <c r="C7" s="363"/>
      <c r="D7" s="363"/>
      <c r="E7" s="363"/>
      <c r="F7" s="363"/>
      <c r="G7" s="363"/>
      <c r="H7" s="363"/>
    </row>
    <row r="8" spans="3:8">
      <c r="C8" s="363"/>
      <c r="D8" s="363"/>
      <c r="E8" s="363"/>
      <c r="F8" s="363"/>
      <c r="G8" s="363"/>
      <c r="H8" s="363"/>
    </row>
    <row r="9" spans="3:8">
      <c r="C9" s="363"/>
      <c r="D9" s="363"/>
      <c r="E9" s="363"/>
      <c r="F9" s="363"/>
      <c r="G9" s="363"/>
      <c r="H9" s="363"/>
    </row>
    <row r="10" spans="3:8">
      <c r="C10" s="363"/>
      <c r="D10" s="363"/>
      <c r="E10" s="363"/>
      <c r="F10" s="363"/>
      <c r="G10" s="363"/>
      <c r="H10" s="363"/>
    </row>
    <row r="11" spans="3:8">
      <c r="C11" s="363"/>
      <c r="D11" s="363"/>
      <c r="E11" s="363"/>
      <c r="F11" s="363"/>
      <c r="G11" s="363"/>
      <c r="H11" s="363"/>
    </row>
    <row r="12" spans="3:8">
      <c r="C12" s="363"/>
      <c r="D12" s="363"/>
      <c r="E12" s="363"/>
      <c r="F12" s="363"/>
      <c r="G12" s="363"/>
      <c r="H12" s="363"/>
    </row>
    <row r="13" spans="3:8">
      <c r="C13" s="363"/>
      <c r="D13" s="363"/>
      <c r="E13" s="363"/>
      <c r="F13" s="363"/>
      <c r="G13" s="363"/>
      <c r="H13" s="363"/>
    </row>
    <row r="14" spans="3:8">
      <c r="C14" s="363"/>
      <c r="D14" s="363"/>
      <c r="E14" s="363"/>
      <c r="F14" s="363"/>
      <c r="G14" s="363"/>
      <c r="H14" s="363"/>
    </row>
    <row r="15" spans="3:8">
      <c r="C15" s="363"/>
      <c r="D15" s="363"/>
      <c r="E15" s="363"/>
      <c r="F15" s="363"/>
      <c r="G15" s="363"/>
      <c r="H15" s="363"/>
    </row>
    <row r="16" spans="3:8">
      <c r="C16" s="363"/>
      <c r="D16" s="363"/>
      <c r="E16" s="363"/>
      <c r="F16" s="363"/>
      <c r="G16" s="363"/>
      <c r="H16" s="363"/>
    </row>
    <row r="17" spans="3:8">
      <c r="C17" s="363"/>
      <c r="D17" s="363"/>
      <c r="E17" s="363"/>
      <c r="F17" s="363"/>
      <c r="G17" s="363"/>
      <c r="H17" s="363"/>
    </row>
    <row r="18" spans="3:8">
      <c r="C18" s="363"/>
      <c r="D18" s="363"/>
      <c r="E18" s="363"/>
      <c r="F18" s="363"/>
      <c r="G18" s="363"/>
      <c r="H18" s="363"/>
    </row>
    <row r="19" spans="3:8">
      <c r="C19" s="363"/>
      <c r="D19" s="363"/>
      <c r="E19" s="363"/>
      <c r="F19" s="363"/>
      <c r="G19" s="363"/>
      <c r="H19" s="363"/>
    </row>
    <row r="20" spans="3:8">
      <c r="C20" s="363"/>
      <c r="D20" s="363"/>
      <c r="E20" s="363"/>
      <c r="F20" s="363"/>
      <c r="G20" s="363"/>
      <c r="H20" s="363"/>
    </row>
    <row r="21" spans="3:8">
      <c r="C21" s="363"/>
      <c r="D21" s="363"/>
      <c r="E21" s="363"/>
      <c r="F21" s="363"/>
      <c r="G21" s="363"/>
      <c r="H21" s="363"/>
    </row>
    <row r="22" spans="3:8">
      <c r="C22" s="363"/>
      <c r="D22" s="363"/>
      <c r="E22" s="363"/>
      <c r="F22" s="363"/>
      <c r="G22" s="363"/>
      <c r="H22" s="363"/>
    </row>
    <row r="23" spans="3:8">
      <c r="C23" s="363"/>
      <c r="D23" s="363"/>
      <c r="E23" s="363"/>
      <c r="F23" s="363"/>
      <c r="G23" s="363"/>
      <c r="H23" s="363"/>
    </row>
    <row r="24" spans="3:8">
      <c r="C24" s="363"/>
      <c r="D24" s="363"/>
      <c r="E24" s="363"/>
      <c r="F24" s="363"/>
      <c r="G24" s="363"/>
      <c r="H24" s="363"/>
    </row>
    <row r="25" spans="3:8">
      <c r="C25" s="363"/>
      <c r="D25" s="363"/>
      <c r="E25" s="363"/>
      <c r="F25" s="363"/>
      <c r="G25" s="363"/>
      <c r="H25" s="363"/>
    </row>
    <row r="26" spans="3:8">
      <c r="C26" s="363"/>
      <c r="D26" s="363"/>
      <c r="E26" s="363"/>
      <c r="F26" s="363"/>
      <c r="G26" s="363"/>
      <c r="H26" s="363"/>
    </row>
    <row r="27" spans="3:8">
      <c r="C27" s="363"/>
      <c r="D27" s="363"/>
      <c r="E27" s="363"/>
      <c r="F27" s="363"/>
      <c r="G27" s="363"/>
      <c r="H27" s="363"/>
    </row>
    <row r="28" spans="3:8">
      <c r="C28" s="363"/>
      <c r="D28" s="363"/>
      <c r="E28" s="363"/>
      <c r="F28" s="363"/>
      <c r="G28" s="363"/>
      <c r="H28" s="363"/>
    </row>
    <row r="29" spans="3:8">
      <c r="C29" s="363"/>
      <c r="D29" s="363"/>
      <c r="E29" s="363"/>
      <c r="F29" s="363"/>
      <c r="G29" s="363"/>
      <c r="H29" s="363"/>
    </row>
    <row r="30" spans="3:8">
      <c r="C30" s="363"/>
      <c r="D30" s="363"/>
      <c r="E30" s="363"/>
      <c r="F30" s="363"/>
      <c r="G30" s="363"/>
      <c r="H30" s="363"/>
    </row>
    <row r="31" spans="3:8">
      <c r="C31" s="363"/>
      <c r="D31" s="363"/>
      <c r="E31" s="363"/>
      <c r="F31" s="363"/>
      <c r="G31" s="363"/>
      <c r="H31" s="363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2025-12-03T00:35:11Z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