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10" documentId="120_S{118792C3-22EF-5104-A093-F22BFE3913F3}" xr6:coauthVersionLast="47" xr6:coauthVersionMax="47" xr10:uidLastSave="{031AB61B-7F1B-4611-9457-5BF48F5ADBD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32" i="1" l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<sst xmlns="http://schemas.openxmlformats.org/spreadsheetml/2006/main" count="5878" uniqueCount="1479">
  <si>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</si>
  <si>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</si>
  <si>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</si>
  <si>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</si>
  <si>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</si>
  <si>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</si>
  <si>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</si>
  <si>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</si>
  <si>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</si>
  <si>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</si>
  <si>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</si>
  <si>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</si>
  <si>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</si>
  <si>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</si>
  <si>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</si>
  <si>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</si>
  <si>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</si>
  <si>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</si>
  <si>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</si>
  <si>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</si>
  <si>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</si>
  <si>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</si>
  <si>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</si>
  <si>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</si>
  <si>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</si>
  <si>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</si>
  <si>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</si>
  <si>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</si>
  <si>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</si>
  <si>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</si>
  <si>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</si>
  <si>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</si>
  <si>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</si>
  <si>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</si>
  <si>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</si>
  <si>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</si>
  <si>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</si>
  <si>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</si>
  <si>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</si>
  <si>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</si>
  <si>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</si>
  <si>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</si>
  <si>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</si>
  <si>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</si>
  <si>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</si>
  <si>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</si>
  <si>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</si>
  <si>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</si>
  <si>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</si>
  <si>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</si>
  <si>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</si>
  <si>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</si>
  <si>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</si>
  <si>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</si>
  <si>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</si>
  <si>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</si>
  <si>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</si>
  <si>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</si>
  <si>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</si>
  <si>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</si>
  <si>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</si>
  <si>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</si>
  <si>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</si>
  <si>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</si>
  <si>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</si>
  <si>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</si>
  <si>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</si>
  <si>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</si>
  <si>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</si>
  <si>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</si>
  <si>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</si>
  <si>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</si>
  <si>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</si>
  <si>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</si>
  <si>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</si>
  <si>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</si>
  <si>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</si>
  <si>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</si>
  <si>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</si>
  <si>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</si>
  <si>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</si>
  <si>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</si>
  <si>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</si>
  <si>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</si>
  <si>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</si>
  <si>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</si>
  <si>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</si>
  <si>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</si>
  <si>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</si>
  <si>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</si>
  <si>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</si>
  <si>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</si>
  <si>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</si>
  <si>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</si>
  <si>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</si>
  <si>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</si>
  <si>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</si>
  <si>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</si>
  <si>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</si>
  <si>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</si>
  <si>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</si>
  <si>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</si>
  <si>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</si>
  <si>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</si>
  <si>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</si>
  <si>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</si>
  <si>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</si>
  <si>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</si>
  <si>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</si>
  <si>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</si>
  <si>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</si>
  <si>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</si>
  <si>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</si>
  <si>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</si>
  <si>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</si>
  <si>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</si>
  <si>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</si>
  <si>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</si>
  <si>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</si>
  <si>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</si>
  <si>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</si>
  <si>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</si>
  <si>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</si>
  <si>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</si>
  <si>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</si>
  <si>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</si>
  <si>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</si>
  <si>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</si>
  <si>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</si>
  <si>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</si>
  <si>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</si>
  <si>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</si>
  <si>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</si>
  <si>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</si>
  <si>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</si>
  <si>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</si>
  <si>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</si>
  <si>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</si>
  <si>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</si>
  <si>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</si>
  <si>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</si>
  <si>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</si>
  <si>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</si>
  <si>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</si>
  <si>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</si>
  <si>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</si>
  <si>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</si>
  <si>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</si>
  <si>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</si>
  <si>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</si>
  <si>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</si>
  <si>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</si>
  <si>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</si>
  <si>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</si>
  <si>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</si>
  <si>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</si>
  <si>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</si>
  <si>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</si>
  <si>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</si>
  <si>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</si>
  <si>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</si>
  <si>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</si>
  <si>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</si>
  <si>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</si>
  <si>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</si>
  <si>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</si>
  <si>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</si>
  <si>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</si>
  <si>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</si>
  <si>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</si>
  <si>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</si>
  <si>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</si>
  <si>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</si>
  <si>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</si>
  <si>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</si>
  <si>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</si>
  <si>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</si>
  <si>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</si>
  <si>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</si>
  <si>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</si>
  <si>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</si>
  <si>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</si>
  <si>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</si>
  <si>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</si>
  <si>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</si>
  <si>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</si>
  <si>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</si>
  <si>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</si>
  <si>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</si>
  <si>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</si>
  <si>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</si>
  <si>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</si>
  <si>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</si>
  <si>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</si>
  <si>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</si>
  <si>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</si>
  <si>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</si>
  <si>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</si>
  <si>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</si>
  <si>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</si>
  <si>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</si>
  <si>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</si>
  <si>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</si>
  <si>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</si>
  <si>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</si>
  <si>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</si>
  <si>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</si>
  <si>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</si>
  <si>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</si>
  <si>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</si>
  <si>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</si>
  <si>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</si>
  <si>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</si>
  <si>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</si>
  <si>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</si>
  <si>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</si>
  <si>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</si>
  <si>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</si>
  <si>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</si>
  <si>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</si>
  <si>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</si>
  <si>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</si>
  <si>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</si>
  <si>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</si>
  <si>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</si>
  <si>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</si>
  <si>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</si>
  <si>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</si>
  <si>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</si>
  <si>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</si>
  <si>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</si>
  <si>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</si>
  <si>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</si>
  <si>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</si>
  <si>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</si>
  <si>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</si>
  <si>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</si>
  <si>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</si>
  <si>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</si>
  <si>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</si>
  <si>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</si>
  <si>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</si>
  <si>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</si>
  <si>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</si>
  <si>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</si>
  <si>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</si>
  <si>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</si>
  <si>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</si>
  <si>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</si>
  <si>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</si>
  <si>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</si>
  <si>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</si>
  <si>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</si>
  <si>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</si>
  <si>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</si>
  <si>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</si>
  <si>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</si>
  <si>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</si>
  <si>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</si>
  <si>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</si>
  <si>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</si>
  <si>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</si>
  <si>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</si>
  <si>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</si>
  <si>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</si>
  <si>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</si>
  <si>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</si>
  <si>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</si>
  <si>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</si>
  <si>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</si>
  <si>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</si>
  <si>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</si>
  <si>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</si>
  <si>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</si>
  <si>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</si>
  <si>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</si>
  <si>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</si>
  <si>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</si>
  <si>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</si>
  <si>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</si>
  <si>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</si>
  <si>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</si>
  <si>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</si>
  <si>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</si>
  <si>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</si>
  <si>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</si>
  <si>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</si>
  <si>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</si>
  <si>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</si>
  <si>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</si>
  <si>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</si>
  <si>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</si>
  <si>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</si>
  <si>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</si>
  <si>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</si>
  <si>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</si>
  <si>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</si>
  <si>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</si>
  <si>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</si>
  <si>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</si>
  <si>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</si>
  <si>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</si>
  <si>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</si>
  <si>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</si>
  <si>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</si>
  <si>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</si>
  <si>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</si>
  <si>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</si>
  <si>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</si>
  <si>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</si>
  <si>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</si>
  <si>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</si>
  <si>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</si>
  <si>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</si>
  <si>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</si>
  <si>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</si>
  <si>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</si>
  <si>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</si>
  <si>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</si>
  <si>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</si>
  <si>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</si>
  <si>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</si>
  <si>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</si>
  <si>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</si>
  <si>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</si>
  <si>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</si>
  <si>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</si>
  <si>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</si>
  <si>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</si>
  <si>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</si>
  <si>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</si>
  <si>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</si>
  <si>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</si>
  <si>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</si>
  <si>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</si>
  <si>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</si>
  <si>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</si>
  <si>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</si>
  <si>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</si>
  <si>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</si>
  <si>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</si>
  <si>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</si>
  <si>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</si>
  <si>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</si>
  <si>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</si>
  <si>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</si>
  <si>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</si>
  <si>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</si>
  <si>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</si>
  <si>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</si>
  <si>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</si>
  <si>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</si>
  <si>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</si>
  <si>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</si>
  <si>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</si>
  <si>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</si>
  <si>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</si>
  <si>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</si>
  <si>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</si>
  <si>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</si>
  <si>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</si>
  <si>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</si>
  <si>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</si>
  <si>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</si>
  <si>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</si>
  <si>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</si>
  <si>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</si>
  <si>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</si>
  <si>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</si>
  <si>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</si>
  <si>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</si>
  <si>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</si>
  <si>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</si>
  <si>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</si>
  <si>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</si>
  <si>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</si>
  <si>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</si>
  <si>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</si>
  <si>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</si>
  <si>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</si>
  <si>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</si>
  <si>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</si>
  <si>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</si>
  <si>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</si>
  <si>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</si>
  <si>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</si>
  <si>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</si>
  <si>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</si>
  <si>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</si>
  <si>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</si>
  <si>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</si>
  <si>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</si>
  <si>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</si>
  <si>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</si>
  <si>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</si>
  <si>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</si>
  <si>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</si>
  <si>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</si>
  <si>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</si>
  <si>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</si>
  <si>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</si>
  <si>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</si>
  <si>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</si>
  <si>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</si>
  <si>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</si>
  <si>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</si>
  <si>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</si>
  <si>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</si>
  <si>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</si>
  <si>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</si>
  <si>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</si>
  <si>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</si>
  <si>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</si>
  <si>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</si>
  <si>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</si>
  <si>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</si>
  <si>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</si>
  <si>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</si>
  <si>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</si>
  <si>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</si>
  <si>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</si>
  <si>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</si>
  <si>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</si>
  <si>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</si>
  <si>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</si>
  <si>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</si>
  <si>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</si>
  <si>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</si>
  <si>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</si>
  <si>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</si>
  <si>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</si>
  <si>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</si>
  <si>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</si>
  <si>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</si>
  <si>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</si>
  <si>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</si>
  <si>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</si>
  <si>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</si>
  <si>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</si>
  <si>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</si>
  <si>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</si>
  <si>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</si>
  <si>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</si>
  <si>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</si>
  <si>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</si>
  <si>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</si>
  <si>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</si>
  <si>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</si>
  <si>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</si>
  <si>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</si>
  <si>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</si>
  <si>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</si>
  <si>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</si>
  <si>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</si>
  <si>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</si>
  <si>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</si>
  <si>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</si>
  <si>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</si>
  <si>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</si>
  <si>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</si>
  <si>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</si>
  <si>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</si>
  <si>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</si>
  <si>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</si>
  <si>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</si>
  <si>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</si>
  <si>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</si>
  <si>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</si>
  <si>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</si>
  <si>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</si>
  <si>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</si>
  <si>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</si>
  <si>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</si>
  <si>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</si>
  <si>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</si>
  <si>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</si>
  <si>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</si>
  <si>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</si>
  <si>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</si>
  <si>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</si>
  <si>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</si>
  <si>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</si>
  <si>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</si>
  <si>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</si>
  <si>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</si>
  <si>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</si>
  <si>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</si>
  <si>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</si>
  <si>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</si>
  <si>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</si>
  <si>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</si>
  <si>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</si>
  <si>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</si>
  <si>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</si>
  <si>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</si>
  <si>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</si>
  <si>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</si>
  <si>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</si>
  <si>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</si>
  <si>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</si>
  <si>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</si>
  <si>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</si>
  <si>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</si>
  <si>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</si>
  <si>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</si>
  <si>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</si>
  <si>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</si>
  <si>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</si>
  <si>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</si>
  <si>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</si>
  <si>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</si>
  <si>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</si>
  <si>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</si>
  <si>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</si>
  <si>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</si>
  <si>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</si>
  <si>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</si>
  <si>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</si>
  <si>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</si>
  <si>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</si>
  <si>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</si>
  <si>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</si>
  <si>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</si>
  <si>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</si>
  <si>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</si>
  <si>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</si>
  <si>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</si>
  <si>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</si>
  <si>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</si>
  <si>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</si>
  <si>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</si>
  <si>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</si>
  <si>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</si>
  <si>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</si>
  <si>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</si>
  <si>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</si>
  <si>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</si>
  <si>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</si>
  <si>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</si>
  <si>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</si>
  <si>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</si>
  <si>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</si>
  <si>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</si>
  <si>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</si>
  <si>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</si>
  <si>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</si>
  <si>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</si>
  <si>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</si>
  <si>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</si>
  <si>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</si>
  <si>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</si>
  <si>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</si>
  <si>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</si>
  <si>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</si>
  <si>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</si>
  <si>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</si>
  <si>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</si>
  <si>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</si>
  <si>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</si>
  <si>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</si>
  <si>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</si>
  <si>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</si>
  <si>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</si>
  <si>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</si>
  <si>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</si>
  <si>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</si>
  <si>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</si>
  <si>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</si>
  <si>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</si>
  <si>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</si>
  <si>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</si>
  <si>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</si>
  <si>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</si>
  <si>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</si>
  <si>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</si>
  <si>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</si>
  <si>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</si>
  <si>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</si>
  <si>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</si>
  <si>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</si>
  <si>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</si>
  <si>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</si>
  <si>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</si>
  <si>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</si>
  <si>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</si>
  <si>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</si>
  <si>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</si>
  <si>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</si>
  <si>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</si>
  <si>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</si>
  <si>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</si>
  <si>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</si>
  <si>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</si>
  <si>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</si>
  <si>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</si>
  <si>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</si>
  <si>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</si>
  <si>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</si>
  <si>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</si>
  <si>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</si>
  <si>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</si>
  <si>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</si>
  <si>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</si>
  <si>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</si>
  <si>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</si>
  <si>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</si>
  <si>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</si>
  <si>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</si>
  <si>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</si>
  <si>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</si>
  <si>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</si>
  <si>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</si>
  <si>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</si>
  <si>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</si>
  <si>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</si>
  <si>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</si>
  <si>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</si>
  <si>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</si>
  <si>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</si>
  <si>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</si>
  <si>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</si>
  <si>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</si>
  <si>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</si>
  <si>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</si>
  <si>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</si>
  <si>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</si>
  <si>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</si>
  <si>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</si>
  <si>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</si>
  <si>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</si>
  <si>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</si>
  <si>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</si>
  <si>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</si>
  <si>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</si>
  <si>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</si>
  <si>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</si>
  <si>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</si>
  <si>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</si>
  <si>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</si>
  <si>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</si>
  <si>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</si>
  <si>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</si>
  <si>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</si>
  <si>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</si>
  <si>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</si>
  <si>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</si>
  <si>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</si>
  <si>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</si>
  <si>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</si>
  <si>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</si>
  <si>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</si>
  <si>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</si>
  <si>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</si>
  <si>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</si>
  <si>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</si>
  <si>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</si>
  <si>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</si>
  <si>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</si>
  <si>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</si>
  <si>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</si>
  <si>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</si>
  <si>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</si>
  <si>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</si>
  <si>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</si>
  <si>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</si>
  <si>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</si>
  <si>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</si>
  <si>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</si>
  <si>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</si>
  <si>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</si>
  <si>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</si>
  <si>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</si>
  <si>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</si>
  <si>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</si>
  <si>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</si>
  <si>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</si>
  <si>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</si>
  <si>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</si>
  <si>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</si>
  <si>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</si>
  <si>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</si>
  <si>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</si>
  <si>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</si>
  <si>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</si>
  <si>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</si>
  <si>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</si>
  <si>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</si>
  <si>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</si>
  <si>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</si>
  <si>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</si>
  <si>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</si>
  <si>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</si>
  <si>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</si>
  <si>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</si>
  <si>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</si>
  <si>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</si>
  <si>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</si>
  <si>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</si>
  <si>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</si>
  <si>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</si>
  <si>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</si>
  <si>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</si>
  <si>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</si>
  <si>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</si>
  <si>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</si>
  <si>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</si>
  <si>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</si>
  <si>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</si>
  <si>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</si>
  <si>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</si>
  <si>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</si>
  <si>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</si>
  <si>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</si>
  <si>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</si>
  <si>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</si>
  <si>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</si>
  <si>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</si>
  <si>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</si>
  <si>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</si>
  <si>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</si>
  <si>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</si>
  <si>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</si>
  <si>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</si>
  <si>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</si>
  <si>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</si>
  <si>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</si>
  <si>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</si>
  <si>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</si>
  <si>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</si>
  <si>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</si>
  <si>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</si>
  <si>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</si>
  <si>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</si>
  <si>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</si>
  <si>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</si>
  <si>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</si>
  <si>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</si>
  <si>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</si>
  <si>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</si>
  <si>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</si>
  <si>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</si>
  <si>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</si>
  <si>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</si>
  <si>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</si>
  <si>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</si>
  <si>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</si>
  <si>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</si>
  <si>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</si>
  <si>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</si>
  <si>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</si>
  <si>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</si>
  <si>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</si>
  <si>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</si>
  <si>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</si>
  <si>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</si>
  <si>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</si>
  <si>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</si>
  <si>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</si>
  <si>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</si>
  <si>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</si>
  <si>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</si>
  <si>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</si>
  <si>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</si>
  <si>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</si>
  <si>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</si>
  <si>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</si>
  <si>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</si>
  <si>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</si>
  <si>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</si>
  <si>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</si>
  <si>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</si>
  <si>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</si>
  <si>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</si>
  <si>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</si>
  <si>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</si>
  <si>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</si>
  <si>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</si>
  <si>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</si>
  <si>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</si>
  <si>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</si>
  <si>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</si>
  <si>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</si>
  <si>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</si>
  <si>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</si>
  <si>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</si>
  <si>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</si>
  <si>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</si>
  <si>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</si>
  <si>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</si>
  <si>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</si>
  <si>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</si>
  <si>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</si>
  <si>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</si>
  <si>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</si>
  <si>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</si>
  <si>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</si>
  <si>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</si>
  <si>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</si>
  <si>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</si>
  <si>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</si>
  <si>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</si>
  <si>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</si>
  <si>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</si>
  <si>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</si>
  <si>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</si>
  <si>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</si>
  <si>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</si>
  <si>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</si>
  <si>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</si>
  <si>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</si>
  <si>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</si>
  <si>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</si>
  <si>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</si>
  <si>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</si>
  <si>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</si>
  <si>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</si>
  <si>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</si>
  <si>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</si>
  <si>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</si>
  <si>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</si>
  <si>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</si>
  <si>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</si>
  <si>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</si>
  <si>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</si>
  <si>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</si>
  <si>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</si>
  <si>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</si>
  <si>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</si>
  <si>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</si>
  <si>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</si>
  <si>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</si>
  <si>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</si>
  <si>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</si>
  <si>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</si>
  <si>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</si>
  <si>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</si>
  <si>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</si>
  <si>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</si>
  <si>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</si>
  <si>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</si>
  <si>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</si>
  <si>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</si>
  <si>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</si>
  <si>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</si>
  <si>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</si>
  <si>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</si>
  <si>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</si>
  <si>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</si>
  <si>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</si>
  <si>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</si>
  <si>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</si>
  <si>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</si>
  <si>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</si>
  <si>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</si>
  <si>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</si>
  <si>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</si>
  <si>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</si>
  <si>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</si>
  <si>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</si>
  <si>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</si>
  <si>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</si>
  <si>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</si>
  <si>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</si>
  <si>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</si>
  <si>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</si>
  <si>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</si>
  <si>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</si>
  <si>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</si>
  <si>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</si>
  <si>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</si>
  <si>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</si>
  <si>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</si>
  <si>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</si>
  <si>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</si>
  <si>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</si>
  <si>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</si>
  <si>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</si>
  <si>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</si>
  <si>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</si>
  <si>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</si>
  <si>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</si>
  <si>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</si>
  <si>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</si>
  <si>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</si>
  <si>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</si>
  <si>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</si>
  <si>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</si>
  <si>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</si>
  <si>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</si>
  <si>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</si>
  <si>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</si>
  <si>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</si>
  <si>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</si>
  <si>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</si>
  <si>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</si>
  <si>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</si>
  <si>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</si>
  <si>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</si>
  <si>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</si>
  <si>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</si>
  <si>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</si>
  <si>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</si>
  <si>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</si>
  <si>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</si>
  <si>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</si>
  <si>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</si>
  <si>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</si>
  <si>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</si>
  <si>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</si>
  <si>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</si>
  <si>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</si>
  <si>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</si>
  <si>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</si>
  <si>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</si>
  <si>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</si>
  <si>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</si>
  <si>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</si>
  <si>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</si>
  <si>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</si>
  <si>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</si>
  <si>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</si>
  <si>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</si>
  <si>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</si>
  <si>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</si>
  <si>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</si>
  <si>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</si>
  <si>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</si>
  <si>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</si>
  <si>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</si>
  <si>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</si>
  <si>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</si>
  <si>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</si>
  <si>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</si>
  <si>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</si>
  <si>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</si>
  <si>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</si>
  <si>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</si>
  <si>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</si>
  <si>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</si>
  <si>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</si>
  <si>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</si>
  <si>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</si>
  <si>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</si>
  <si>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</si>
  <si>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</si>
  <si>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</si>
  <si>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</si>
  <si>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</si>
  <si>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</si>
  <si>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</si>
  <si>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</si>
  <si>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</si>
  <si>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</si>
  <si>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</si>
  <si>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</si>
  <si>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</si>
  <si>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</si>
  <si>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</si>
  <si>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</si>
  <si>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</si>
  <si>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</si>
  <si>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</si>
  <si>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</si>
  <si>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</si>
  <si>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</si>
  <si>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</si>
  <si>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</si>
  <si>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</si>
  <si>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</si>
  <si>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</si>
  <si>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</si>
  <si>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</si>
  <si>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</si>
  <si>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</si>
  <si>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</si>
  <si>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</si>
  <si>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</si>
  <si>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</si>
  <si>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</si>
  <si>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</si>
  <si>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</si>
  <si>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</si>
  <si>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</si>
  <si>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</si>
  <si>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</si>
  <si>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</si>
  <si>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</si>
  <si>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</si>
  <si>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</si>
  <si>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</si>
  <si>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</si>
  <si>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</si>
  <si>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</si>
  <si>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</si>
  <si>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</si>
  <si>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</si>
  <si>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</si>
  <si>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</si>
  <si>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</si>
  <si>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</si>
  <si>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</si>
  <si>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</si>
  <si>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</si>
  <si>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</si>
  <si>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</si>
  <si>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</si>
  <si>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</si>
  <si>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</si>
  <si>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</si>
  <si>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</si>
  <si>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</si>
  <si>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</si>
  <si>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</si>
  <si>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</si>
  <si>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</si>
  <si>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</si>
  <si>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</si>
  <si>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</si>
  <si>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</si>
  <si>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</si>
  <si>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</si>
  <si>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</si>
  <si>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</si>
  <si>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</si>
  <si>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</si>
  <si>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</si>
  <si>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</si>
  <si>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</si>
  <si>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</si>
  <si>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</si>
  <si>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</si>
  <si>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</si>
  <si>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</si>
  <si>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</si>
  <si>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</si>
  <si>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</si>
  <si>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</si>
  <si>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</si>
  <si>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</si>
  <si>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</si>
  <si>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</si>
  <si>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</si>
  <si>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</si>
  <si>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</si>
  <si>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</si>
  <si>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</si>
  <si>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</si>
  <si>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</si>
  <si>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</si>
  <si>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</si>
  <si>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</si>
  <si>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</si>
  <si>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</si>
  <si>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</si>
  <si>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</si>
  <si>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</si>
  <si>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</si>
  <si>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</si>
  <si>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</si>
  <si>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</si>
  <si>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</si>
  <si>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</si>
  <si>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</si>
  <si>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</si>
  <si>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</si>
  <si>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</si>
  <si>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</si>
  <si>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</si>
  <si>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</si>
  <si>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</si>
  <si>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</si>
  <si>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</si>
  <si>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</si>
  <si>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</si>
  <si>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</si>
  <si>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</si>
  <si>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</si>
  <si>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</si>
  <si>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</si>
  <si>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</si>
  <si>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</si>
  <si>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</si>
  <si>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</si>
  <si>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</si>
  <si>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</si>
  <si>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</si>
  <si>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</si>
  <si>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</si>
  <si>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</si>
  <si>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</si>
  <si>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</si>
  <si>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</si>
  <si>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</si>
  <si>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</si>
  <si>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</si>
  <si>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</si>
  <si>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</si>
  <si>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</si>
  <si>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</si>
  <si>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</si>
  <si>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</si>
  <si>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</si>
  <si>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</si>
  <si>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</si>
  <si>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</si>
  <si>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</si>
  <si>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</si>
  <si>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</si>
  <si>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</si>
  <si>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</si>
  <si>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</si>
  <si>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</si>
  <si>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</si>
  <si>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</si>
  <si>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</si>
  <si>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</si>
  <si>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</si>
  <si>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</si>
  <si>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</si>
  <si>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</si>
  <si>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</si>
  <si>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</si>
  <si>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</si>
  <si>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</si>
  <si>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</si>
  <si>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</si>
  <si>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</si>
  <si>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</si>
  <si>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</si>
  <si>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</si>
  <si>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</si>
  <si>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</si>
  <si>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</si>
  <si>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</si>
  <si>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</si>
  <si>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</si>
  <si>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</si>
  <si>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</si>
  <si>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</si>
  <si>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</si>
  <si>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</si>
  <si>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</si>
  <si>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</si>
  <si>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</si>
  <si>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</si>
  <si>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</si>
  <si>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</si>
  <si>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</si>
  <si>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</si>
  <si>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</si>
  <si>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</si>
  <si>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</si>
  <si>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</si>
  <si>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</si>
  <si>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</si>
  <si>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</si>
  <si>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</si>
  <si>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</si>
  <si>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</si>
  <si>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</si>
  <si>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</si>
  <si>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</si>
  <si>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</si>
  <si>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</si>
  <si>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</si>
  <si>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</si>
  <si>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</si>
  <si>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</si>
  <si>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</si>
  <si>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</si>
  <si>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</si>
  <si>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</si>
  <si>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</si>
  <si>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</si>
  <si>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</si>
  <si>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</si>
  <si>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</si>
  <si>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</si>
  <si>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</si>
  <si>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</si>
  <si>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</si>
  <si>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</si>
  <si>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</si>
  <si>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</si>
  <si>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</si>
  <si>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</si>
  <si>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</si>
  <si>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</si>
  <si>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</si>
  <si>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</si>
  <si>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</si>
  <si>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</si>
  <si>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</si>
  <si>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</si>
  <si>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</si>
  <si>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</si>
  <si>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</si>
  <si>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</si>
  <si>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</si>
  <si>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</si>
  <si>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</si>
  <si>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</si>
  <si>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</si>
  <si>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</si>
  <si>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</si>
  <si>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</si>
  <si>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</si>
  <si>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</si>
  <si>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</si>
  <si>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</si>
  <si>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</si>
  <si>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</si>
  <si>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</si>
  <si>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</si>
  <si>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</si>
  <si>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</si>
  <si>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</si>
  <si>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</si>
  <si>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</si>
  <si>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</si>
  <si>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</si>
  <si>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</si>
  <si>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</si>
  <si>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</si>
  <si>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</si>
  <si>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</si>
  <si>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</si>
  <si>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</si>
  <si>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</si>
  <si>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</si>
  <si>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</si>
  <si>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</si>
  <si>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</si>
  <si>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</si>
  <si>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</si>
  <si>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</si>
  <si>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</si>
  <si>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</si>
  <si>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</si>
  <si>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</si>
  <si>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</si>
  <si>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</si>
  <si>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</si>
  <si>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</si>
  <si>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</si>
  <si>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</si>
  <si>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</si>
  <si>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</si>
  <si>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</si>
  <si>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</si>
  <si>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</si>
  <si>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</si>
  <si>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</si>
  <si>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</si>
  <si>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</si>
  <si>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</si>
  <si>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</si>
  <si>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</si>
  <si>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</si>
  <si>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</si>
  <si>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</si>
  <si>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</si>
  <si>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</si>
  <si>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</si>
  <si>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</si>
  <si>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</si>
  <si>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</si>
  <si>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</si>
  <si>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</si>
  <si>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</si>
  <si>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</si>
  <si>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</si>
  <si>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</si>
  <si>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</si>
  <si>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</si>
  <si>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</si>
  <si>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</si>
  <si>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</si>
  <si>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</si>
  <si>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</si>
  <si>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</si>
  <si>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</si>
  <si>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</si>
  <si>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</si>
  <si>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</si>
  <si>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</si>
  <si>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MC1 13:40, licenciado 14:49, segue intervalo 16:14 ate 17:40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</si>
  <si>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</si>
  <si>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</si>
  <si>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</si>
  <si>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</si>
  <si>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</si>
  <si>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</si>
  <si>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</si>
  <si>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</si>
  <si>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</si>
  <si>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</si>
  <si>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</si>
  <si>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</si>
  <si>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Inicio da descarga 14:14 finalizada as 16:30 </t>
  </si>
  <si>
    <t xml:space="preserve">Escala verificando maquinista e confirmar a faixa cm cco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</si>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</sst>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>
    <filterColumn colId="1">
      <filters blank="1"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BK212" activePane="topRight" state="frozen"/>
      <selection pane="topRight" activeCell="BP217" sqref="BP2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 hidden="1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 hidden="1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 hidden="1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 hidden="1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 hidden="1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 hidden="1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 hidden="1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 hidden="1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 hidden="1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 hidden="1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 hidden="1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>
        <v>0.67638888888888893</v>
      </c>
      <c r="AT208" s="111"/>
      <c r="AU208" s="139"/>
      <c r="AV208" s="139"/>
      <c r="AW208" s="14"/>
      <c r="AX208" s="14"/>
      <c r="AY208" s="247" t="str">
        <f>IF(D208="","*",IFERROR(IF(ISODD(COUNT(AS208:AX208)),"ERRO",SUM((AT208-AS208),(AV208-AU208),(AX208-AW208))),"ERRO"))</f>
        <v>ERRO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e">
        <f>IF(AND(BR208&lt;1,BS208&lt;1),"Produção e Intervalo",IF(BR208&lt;1,"Intervalo",IF(BS208&lt;1,"Produção","Aderente")))</f>
        <v>#VALUE!</v>
      </c>
      <c r="BR208" s="19" t="e">
        <f>IF(OR(B208="",F208=""),"*",AY208/P208)</f>
        <v>#VALUE!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>
        <v>0.67638888888888893</v>
      </c>
      <c r="AT209" s="111"/>
      <c r="AU209" s="139"/>
      <c r="AV209" s="139"/>
      <c r="AW209" s="14"/>
      <c r="AX209" s="14"/>
      <c r="AY209" s="247" t="str">
        <f>IF(D209="","*",IFERROR(IF(ISODD(COUNT(AS209:AX209)),"ERRO",SUM((AT209-AS209),(AV209-AU209),(AX209-AW209))),"ERRO"))</f>
        <v>ERRO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e">
        <f>IF(AND(BR209&lt;1,BS209&lt;1),"Produção e Intervalo",IF(BR209&lt;1,"Intervalo",IF(BS209&lt;1,"Produção","Aderente")))</f>
        <v>#VALUE!</v>
      </c>
      <c r="BR209" s="19" t="e">
        <f>IF(OR(B209="",F209=""),"*",AY209/P209)</f>
        <v>#VALUE!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>
        <v>0.6875</v>
      </c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9.4444444444444442E-2</v>
      </c>
      <c r="AZ217" s="157"/>
      <c r="BA217" s="112">
        <v>1248</v>
      </c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2</v>
      </c>
      <c r="BI217" s="17"/>
      <c r="BJ217" s="17" t="s">
        <v>1299</v>
      </c>
      <c r="BK217" s="17" t="s">
        <v>1299</v>
      </c>
      <c r="BL217" s="16"/>
      <c r="BM217" s="133" t="s">
        <v>827</v>
      </c>
      <c r="BN217" s="133" t="s">
        <v>827</v>
      </c>
      <c r="BO217" s="133" t="s">
        <v>827</v>
      </c>
      <c r="BP217" s="18"/>
      <c r="BQ217" s="12" t="str">
        <f t="shared" si="13"/>
        <v>Aderente</v>
      </c>
      <c r="BR217" s="19">
        <f>IF(OR(B217="",F217=""),"*",AY217/P217)</f>
        <v>1.1333333333333333</v>
      </c>
      <c r="BS217" s="19">
        <f>IF(OR(B217="",F217=""),"*",BA217/Q217)</f>
        <v>1</v>
      </c>
      <c r="BT217" s="208" t="str">
        <f t="shared" si="15"/>
        <v>OKOK</v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>
      <c r="A232" s="294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95"/>
      <c r="F232" s="296"/>
      <c r="G232" s="146" t="str">
        <f>IF(D232="","*",VLOOKUP(F232,BS_ATIVIDADE[],3,FALSE))</f>
        <v>*</v>
      </c>
      <c r="H232" s="203"/>
      <c r="I232" s="203"/>
      <c r="J232" s="297"/>
      <c r="K232" s="297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29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29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300" t="str">
        <f>IF(BS_CONTROLE[[#This Row],[SUB]]=0, "-", BS_CONTROLE[[#This Row],[SUB]])</f>
        <v>-</v>
      </c>
      <c r="AP232" s="108">
        <f>BS_CONTROLE[[#This Row],[KM - Inicio]]</f>
        <v>0</v>
      </c>
      <c r="AQ232" s="300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30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30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294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297">
        <v>73</v>
      </c>
      <c r="K245" s="297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29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29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29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300">
        <f>IF(BS_CONTROLE[[#This Row],[SUB]]=0, "-", BS_CONTROLE[[#This Row],[SUB]])</f>
        <v>73</v>
      </c>
      <c r="AP245" s="108">
        <f>BS_CONTROLE[[#This Row],[KM - Inicio]]</f>
        <v>128</v>
      </c>
      <c r="AQ245" s="300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30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30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74" operator="equal">
      <formula>"NÃO"</formula>
    </cfRule>
    <cfRule type="cellIs" dxfId="253" priority="11875" operator="equal">
      <formula>"SIM"</formula>
    </cfRule>
  </conditionalFormatting>
  <conditionalFormatting sqref="AZ6:AZ1039">
    <cfRule type="expression" dxfId="252" priority="54330">
      <formula>#REF!=1</formula>
    </cfRule>
  </conditionalFormatting>
  <conditionalFormatting sqref="U6:U1039 BE6:BE1039 AY6:AY1039">
    <cfRule type="cellIs" dxfId="251" priority="54314" operator="equal">
      <formula>"ERRO"</formula>
    </cfRule>
  </conditionalFormatting>
  <conditionalFormatting sqref="BQ6:BQ1039">
    <cfRule type="cellIs" dxfId="250" priority="54309" operator="equal">
      <formula>"Produção e Intervalo"</formula>
    </cfRule>
    <cfRule type="cellIs" dxfId="249" priority="54310" operator="equal">
      <formula>"Aderente"</formula>
    </cfRule>
    <cfRule type="cellIs" dxfId="248" priority="54311" operator="equal">
      <formula>"Intervalo"</formula>
    </cfRule>
    <cfRule type="cellIs" dxfId="247" priority="54312" operator="equal">
      <formula>"Produção"</formula>
    </cfRule>
    <cfRule type="cellIs" dxfId="246" priority="54313" operator="equal">
      <formula>"ERRO"</formula>
    </cfRule>
  </conditionalFormatting>
  <conditionalFormatting sqref="BR6:BS1039">
    <cfRule type="cellIs" dxfId="245" priority="54291" operator="equal">
      <formula>"*"</formula>
    </cfRule>
    <cfRule type="cellIs" dxfId="244" priority="54292" operator="greaterThanOrEqual">
      <formula>1</formula>
    </cfRule>
    <cfRule type="cellIs" dxfId="243" priority="54293" operator="lessThan">
      <formula>1</formula>
    </cfRule>
  </conditionalFormatting>
  <conditionalFormatting sqref="Y8:Z13">
    <cfRule type="cellIs" dxfId="242" priority="417" operator="equal">
      <formula>"OPORTUNIDADE"</formula>
    </cfRule>
  </conditionalFormatting>
  <conditionalFormatting sqref="Y8:Z13">
    <cfRule type="cellIs" dxfId="241" priority="415" operator="equal">
      <formula>"NÃO"</formula>
    </cfRule>
    <cfRule type="cellIs" dxfId="240" priority="416" operator="equal">
      <formula>"SIM"</formula>
    </cfRule>
  </conditionalFormatting>
  <conditionalFormatting sqref="Y17:Z18">
    <cfRule type="cellIs" dxfId="239" priority="414" operator="equal">
      <formula>"OPORTUNIDADE"</formula>
    </cfRule>
  </conditionalFormatting>
  <conditionalFormatting sqref="Y17:Z18">
    <cfRule type="cellIs" dxfId="238" priority="412" operator="equal">
      <formula>"NÃO"</formula>
    </cfRule>
    <cfRule type="cellIs" dxfId="237" priority="413" operator="equal">
      <formula>"SIM"</formula>
    </cfRule>
  </conditionalFormatting>
  <conditionalFormatting sqref="BJ8:BJ1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400" operator="equal">
      <formula>"OPORTUNIDADE"</formula>
    </cfRule>
  </conditionalFormatting>
  <conditionalFormatting sqref="Y19:Z19">
    <cfRule type="cellIs" dxfId="235" priority="398" operator="equal">
      <formula>"NÃO"</formula>
    </cfRule>
    <cfRule type="cellIs" dxfId="234" priority="399" operator="equal">
      <formula>"SIM"</formula>
    </cfRule>
  </conditionalFormatting>
  <conditionalFormatting sqref="Z29">
    <cfRule type="cellIs" dxfId="233" priority="397" operator="equal">
      <formula>"OPORTUNIDADE"</formula>
    </cfRule>
  </conditionalFormatting>
  <conditionalFormatting sqref="Z29">
    <cfRule type="cellIs" dxfId="232" priority="395" operator="equal">
      <formula>"NÃO"</formula>
    </cfRule>
    <cfRule type="cellIs" dxfId="231" priority="396" operator="equal">
      <formula>"SIM"</formula>
    </cfRule>
  </conditionalFormatting>
  <conditionalFormatting sqref="BP1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8" operator="equal">
      <formula>"OPORTUNIDADE"</formula>
    </cfRule>
  </conditionalFormatting>
  <conditionalFormatting sqref="Y16">
    <cfRule type="cellIs" dxfId="229" priority="386" operator="equal">
      <formula>"NÃO"</formula>
    </cfRule>
    <cfRule type="cellIs" dxfId="228" priority="387" operator="equal">
      <formula>"SIM"</formula>
    </cfRule>
  </conditionalFormatting>
  <conditionalFormatting sqref="BK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71" operator="equal">
      <formula>"OPORTUNIDADE"</formula>
    </cfRule>
  </conditionalFormatting>
  <conditionalFormatting sqref="Z32:Z33">
    <cfRule type="cellIs" dxfId="226" priority="369" operator="equal">
      <formula>"NÃO"</formula>
    </cfRule>
    <cfRule type="cellIs" dxfId="225" priority="370" operator="equal">
      <formula>"SIM"</formula>
    </cfRule>
  </conditionalFormatting>
  <conditionalFormatting sqref="Y32:Y33">
    <cfRule type="cellIs" dxfId="224" priority="368" operator="equal">
      <formula>"OPORTUNIDADE"</formula>
    </cfRule>
  </conditionalFormatting>
  <conditionalFormatting sqref="Y32:Y33">
    <cfRule type="cellIs" dxfId="223" priority="366" operator="equal">
      <formula>"NÃO"</formula>
    </cfRule>
    <cfRule type="cellIs" dxfId="222" priority="367" operator="equal">
      <formula>"SIM"</formula>
    </cfRule>
  </conditionalFormatting>
  <conditionalFormatting sqref="BK2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9" operator="equal">
      <formula>"OPORTUNIDADE"</formula>
    </cfRule>
  </conditionalFormatting>
  <conditionalFormatting sqref="Y40:Y46 Y34:Y38">
    <cfRule type="cellIs" dxfId="220" priority="357" operator="equal">
      <formula>"NÃO"</formula>
    </cfRule>
    <cfRule type="cellIs" dxfId="219" priority="358" operator="equal">
      <formula>"SIM"</formula>
    </cfRule>
  </conditionalFormatting>
  <conditionalFormatting sqref="BK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8" operator="equal">
      <formula>"OPORTUNIDADE"</formula>
    </cfRule>
  </conditionalFormatting>
  <conditionalFormatting sqref="Z36:Z37">
    <cfRule type="cellIs" dxfId="217" priority="346" operator="equal">
      <formula>"NÃO"</formula>
    </cfRule>
    <cfRule type="cellIs" dxfId="216" priority="347" operator="equal">
      <formula>"SIM"</formula>
    </cfRule>
  </conditionalFormatting>
  <conditionalFormatting sqref="Z38:Z39">
    <cfRule type="cellIs" dxfId="215" priority="345" operator="equal">
      <formula>"OPORTUNIDADE"</formula>
    </cfRule>
  </conditionalFormatting>
  <conditionalFormatting sqref="Z38:Z39">
    <cfRule type="cellIs" dxfId="214" priority="343" operator="equal">
      <formula>"NÃO"</formula>
    </cfRule>
    <cfRule type="cellIs" dxfId="213" priority="344" operator="equal">
      <formula>"SIM"</formula>
    </cfRule>
  </conditionalFormatting>
  <conditionalFormatting sqref="Z46">
    <cfRule type="cellIs" dxfId="212" priority="342" operator="equal">
      <formula>"OPORTUNIDADE"</formula>
    </cfRule>
  </conditionalFormatting>
  <conditionalFormatting sqref="Z46">
    <cfRule type="cellIs" dxfId="211" priority="340" operator="equal">
      <formula>"NÃO"</formula>
    </cfRule>
    <cfRule type="cellIs" dxfId="210" priority="341" operator="equal">
      <formula>"SIM"</formula>
    </cfRule>
  </conditionalFormatting>
  <conditionalFormatting sqref="BP1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30" operator="equal">
      <formula>"OPORTUNIDADE"</formula>
    </cfRule>
  </conditionalFormatting>
  <conditionalFormatting sqref="Y29">
    <cfRule type="cellIs" dxfId="208" priority="328" operator="equal">
      <formula>"NÃO"</formula>
    </cfRule>
    <cfRule type="cellIs" dxfId="207" priority="329" operator="equal">
      <formula>"SIM"</formula>
    </cfRule>
  </conditionalFormatting>
  <conditionalFormatting sqref="Y39">
    <cfRule type="cellIs" dxfId="206" priority="327" operator="equal">
      <formula>"OPORTUNIDADE"</formula>
    </cfRule>
  </conditionalFormatting>
  <conditionalFormatting sqref="Y39">
    <cfRule type="cellIs" dxfId="205" priority="325" operator="equal">
      <formula>"NÃO"</formula>
    </cfRule>
    <cfRule type="cellIs" dxfId="204" priority="326" operator="equal">
      <formula>"SIM"</formula>
    </cfRule>
  </conditionalFormatting>
  <conditionalFormatting sqref="BK3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7" operator="equal">
      <formula>"OPORTUNIDADE"</formula>
    </cfRule>
  </conditionalFormatting>
  <conditionalFormatting sqref="Z49:Z50">
    <cfRule type="cellIs" dxfId="202" priority="315" operator="equal">
      <formula>"NÃO"</formula>
    </cfRule>
    <cfRule type="cellIs" dxfId="201" priority="316" operator="equal">
      <formula>"SIM"</formula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8" operator="equal">
      <formula>"OPORTUNIDADE"</formula>
    </cfRule>
  </conditionalFormatting>
  <conditionalFormatting sqref="Z53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BK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6" operator="equal">
      <formula>"OPORTUNIDADE"</formula>
    </cfRule>
  </conditionalFormatting>
  <conditionalFormatting sqref="Z54:Z55">
    <cfRule type="cellIs" dxfId="196" priority="274" operator="equal">
      <formula>"NÃO"</formula>
    </cfRule>
    <cfRule type="cellIs" dxfId="195" priority="275" operator="equal">
      <formula>"SIM"</formula>
    </cfRule>
  </conditionalFormatting>
  <conditionalFormatting sqref="Z56">
    <cfRule type="cellIs" dxfId="194" priority="270" operator="equal">
      <formula>"OPORTUNIDADE"</formula>
    </cfRule>
  </conditionalFormatting>
  <conditionalFormatting sqref="Z56">
    <cfRule type="cellIs" dxfId="193" priority="268" operator="equal">
      <formula>"NÃO"</formula>
    </cfRule>
    <cfRule type="cellIs" dxfId="192" priority="269" operator="equal">
      <formula>"SIM"</formula>
    </cfRule>
  </conditionalFormatting>
  <conditionalFormatting sqref="Z63:Z65">
    <cfRule type="cellIs" dxfId="191" priority="261" operator="equal">
      <formula>"OPORTUNIDADE"</formula>
    </cfRule>
  </conditionalFormatting>
  <conditionalFormatting sqref="Z63:Z65">
    <cfRule type="cellIs" dxfId="190" priority="259" operator="equal">
      <formula>"NÃO"</formula>
    </cfRule>
    <cfRule type="cellIs" dxfId="189" priority="260" operator="equal">
      <formula>"SIM"</formula>
    </cfRule>
  </conditionalFormatting>
  <conditionalFormatting sqref="BK4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23" operator="equal">
      <formula>"OPORTUNIDADE"</formula>
    </cfRule>
  </conditionalFormatting>
  <conditionalFormatting sqref="Z70:Z71">
    <cfRule type="cellIs" dxfId="187" priority="221" operator="equal">
      <formula>"NÃO"</formula>
    </cfRule>
    <cfRule type="cellIs" dxfId="186" priority="222" operator="equal">
      <formula>"SIM"</formula>
    </cfRule>
  </conditionalFormatting>
  <conditionalFormatting sqref="Z72">
    <cfRule type="cellIs" dxfId="185" priority="214" operator="equal">
      <formula>"OPORTUNIDADE"</formula>
    </cfRule>
  </conditionalFormatting>
  <conditionalFormatting sqref="Z72">
    <cfRule type="cellIs" dxfId="184" priority="212" operator="equal">
      <formula>"NÃO"</formula>
    </cfRule>
    <cfRule type="cellIs" dxfId="183" priority="213" operator="equal">
      <formula>"SIM"</formula>
    </cfRule>
  </conditionalFormatting>
  <conditionalFormatting sqref="BK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203" operator="equal">
      <formula>"OPORTUNIDADE"</formula>
    </cfRule>
  </conditionalFormatting>
  <conditionalFormatting sqref="Z76">
    <cfRule type="cellIs" dxfId="181" priority="201" operator="equal">
      <formula>"NÃO"</formula>
    </cfRule>
    <cfRule type="cellIs" dxfId="180" priority="202" operator="equal">
      <formula>"SIM"</formula>
    </cfRule>
  </conditionalFormatting>
  <conditionalFormatting sqref="BK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94" operator="equal">
      <formula>"OPORTUNIDADE"</formula>
    </cfRule>
  </conditionalFormatting>
  <conditionalFormatting sqref="Z99:Z100">
    <cfRule type="cellIs" dxfId="178" priority="192" operator="equal">
      <formula>"NÃO"</formula>
    </cfRule>
    <cfRule type="cellIs" dxfId="177" priority="193" operator="equal">
      <formula>"SIM"</formula>
    </cfRule>
  </conditionalFormatting>
  <conditionalFormatting sqref="BK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6" operator="equal">
      <formula>"OPORTUNIDADE"</formula>
    </cfRule>
  </conditionalFormatting>
  <conditionalFormatting sqref="Z87">
    <cfRule type="cellIs" dxfId="175" priority="174" operator="equal">
      <formula>"NÃO"</formula>
    </cfRule>
    <cfRule type="cellIs" dxfId="174" priority="175" operator="equal">
      <formula>"SIM"</formula>
    </cfRule>
  </conditionalFormatting>
  <conditionalFormatting sqref="BK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71" operator="equal">
      <formula>"OPORTUNIDADE"</formula>
    </cfRule>
  </conditionalFormatting>
  <conditionalFormatting sqref="Z90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K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43" operator="equal">
      <formula>"OPORTUNIDADE"</formula>
    </cfRule>
  </conditionalFormatting>
  <conditionalFormatting sqref="Z110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21">
    <cfRule type="cellIs" dxfId="167" priority="140" operator="equal">
      <formula>"OPORTUNIDADE"</formula>
    </cfRule>
  </conditionalFormatting>
  <conditionalFormatting sqref="Z121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BK10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7" operator="equal">
      <formula>"OPORTUNIDADE"</formula>
    </cfRule>
  </conditionalFormatting>
  <conditionalFormatting sqref="Z132">
    <cfRule type="cellIs" dxfId="163" priority="125" operator="equal">
      <formula>"NÃO"</formula>
    </cfRule>
    <cfRule type="cellIs" dxfId="162" priority="126" operator="equal">
      <formula>"SIM"</formula>
    </cfRule>
  </conditionalFormatting>
  <conditionalFormatting sqref="BK1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5" operator="equal">
      <formula>"OPORTUNIDADE"</formula>
    </cfRule>
  </conditionalFormatting>
  <conditionalFormatting sqref="Z15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5" operator="equal">
      <formula>"OPORTUNIDADE"</formula>
    </cfRule>
  </conditionalFormatting>
  <conditionalFormatting sqref="Z176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BJ1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73" operator="equal">
      <formula>"OPORTUNIDADE"</formula>
    </cfRule>
  </conditionalFormatting>
  <conditionalFormatting sqref="Z191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BK1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8 BK220:BK1038">
    <cfRule type="iconSet" priority="63190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>
        <f ca="1">_xlfn.XLOOKUP(G219&amp;$U$2,BS_CONTROLE[CHAVE],BS_CONTROLE[Quantidade_11],"-")</f>
        <v>0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8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1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500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930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>
        <f ca="1">_xlfn.XLOOKUP(G226&amp;$U$2,BS_CONTROLE[CHAVE],BS_CONTROLE[Quantidade_11],"-")</f>
        <v>0</v>
      </c>
      <c r="V226" s="140">
        <f ca="1">_xlfn.XLOOKUP(G226&amp;$V$2,BS_CONTROLE[CHAVE],BS_CONTROLE[Quantidade_11],"-")</f>
        <v>0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>
        <f ca="1">_xlfn.XLOOKUP(G228&amp;$U$2,BS_CONTROLE[CHAVE],BS_CONTROLE[Quantidade_11],"-")</f>
        <v>0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>
        <f ca="1">_xlfn.XLOOKUP(G229&amp;$U$2,BS_CONTROLE[CHAVE],BS_CONTROLE[Quantidade_11],"-")</f>
        <v>50</v>
      </c>
      <c r="V229" s="140">
        <f ca="1">_xlfn.XLOOKUP(G229&amp;$V$2,BS_CONTROLE[CHAVE],BS_CONTROLE[Quantidade_11],"-")</f>
        <v>0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>
        <f ca="1">_xlfn.XLOOKUP(G230&amp;$U$2,BS_CONTROLE[CHAVE],BS_CONTROLE[Quantidade_11],"-")</f>
        <v>0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8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>
        <f ca="1">_xlfn.XLOOKUP(G236&amp;$U$2,BS_CONTROLE[CHAVE],BS_CONTROLE[Quantidade_11],"-")</f>
        <v>500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930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2</v>
      </c>
      <c r="P184" s="151" t="str">
        <f>IF($A$2=1,IF(SP_NORTE!BJ217="","*",SP_NORTE!BJ217),IF(SP_NORTE!BK217="","*",SP_NORTE!BK217))</f>
        <v xml:space="preserve">MC1 11hrs, Inicio da descarga 14:14 finalizada as 16:30 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2026-03-13T19:39:18Z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