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3" documentId="8_{B6337239-1A00-434D-AAD0-422EA1FEB5AE}" xr6:coauthVersionLast="47" xr6:coauthVersionMax="47" xr10:uidLastSave="{2A246EEF-491A-47E7-8A9C-FEEC6E4CD4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6" i="1" l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<sst xmlns="http://schemas.openxmlformats.org/spreadsheetml/2006/main" count="9660" uniqueCount="1963">
  <si>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</si>
  <si>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</si>
  <si>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</si>
  <si>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</si>
  <si>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</si>
  <si>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</si>
  <si>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</si>
  <si>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</si>
  <si>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</si>
  <si>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</si>
  <si>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</si>
  <si>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</si>
  <si>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</si>
  <si>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</si>
  <si>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</si>
  <si>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</si>
  <si>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</si>
  <si>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</si>
  <si>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</si>
  <si>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</si>
  <si>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</si>
  <si>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</si>
  <si>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</si>
  <si>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</si>
  <si>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</si>
  <si>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</si>
  <si>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</si>
  <si>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</si>
  <si>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</si>
  <si>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</si>
  <si>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</si>
  <si>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</si>
  <si>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</si>
  <si>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</si>
  <si>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</si>
  <si>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</si>
  <si>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</si>
  <si>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</si>
  <si>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</si>
  <si>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</si>
  <si>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</si>
  <si>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</si>
  <si>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</si>
  <si>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</si>
  <si>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</si>
  <si>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</si>
  <si>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</si>
  <si>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</si>
  <si>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</si>
  <si>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</si>
  <si>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</si>
  <si>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</si>
  <si>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</si>
  <si>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</si>
  <si>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</si>
  <si>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</si>
  <si>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</si>
  <si>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</si>
  <si>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</si>
  <si>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</si>
  <si>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</si>
  <si>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</si>
  <si>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</si>
  <si>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</si>
  <si>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</si>
  <si>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</si>
  <si>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</si>
  <si>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</si>
  <si>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</si>
  <si>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</si>
  <si>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</si>
  <si>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</si>
  <si>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</si>
  <si>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</si>
  <si>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</si>
  <si>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</si>
  <si>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</si>
  <si>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</si>
  <si>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</si>
  <si>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</si>
  <si>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</si>
  <si>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</si>
  <si>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</si>
  <si>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</si>
  <si>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</si>
  <si>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</si>
  <si>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</si>
  <si>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</si>
  <si>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</si>
  <si>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</si>
  <si>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</si>
  <si>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</si>
  <si>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</si>
  <si>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</si>
  <si>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</si>
  <si>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</si>
  <si>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</si>
  <si>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</si>
  <si>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</si>
  <si>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</si>
  <si>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</si>
  <si>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</si>
  <si>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</si>
  <si>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</si>
  <si>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</si>
  <si>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</si>
  <si>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</si>
  <si>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</si>
  <si>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</si>
  <si>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</si>
  <si>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</si>
  <si>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</si>
  <si>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</si>
  <si>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</si>
  <si>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</si>
  <si>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</si>
  <si>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</si>
  <si>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</si>
  <si>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</si>
  <si>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</si>
  <si>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</si>
  <si>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</si>
  <si>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</si>
  <si>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</si>
  <si>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</si>
  <si>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</si>
  <si>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</si>
  <si>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</si>
  <si>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</si>
  <si>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</si>
  <si>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</si>
  <si>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</si>
  <si>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</si>
  <si>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</si>
  <si>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</si>
  <si>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</si>
  <si>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</si>
  <si>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</si>
  <si>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</si>
  <si>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</si>
  <si>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</si>
  <si>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</si>
  <si>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</si>
  <si>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</si>
  <si>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</si>
  <si>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</si>
  <si>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</si>
  <si>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</si>
  <si>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</si>
  <si>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</si>
  <si>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</si>
  <si>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</si>
  <si>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</si>
  <si>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</si>
  <si>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</si>
  <si>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</si>
  <si>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</si>
  <si>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</si>
  <si>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</si>
  <si>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</si>
  <si>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</si>
  <si>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</si>
  <si>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</si>
  <si>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</si>
  <si>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</si>
  <si>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</si>
  <si>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</si>
  <si>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</si>
  <si>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</si>
  <si>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</si>
  <si>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</si>
  <si>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</si>
  <si>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</si>
  <si>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</si>
  <si>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</si>
  <si>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</si>
  <si>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</si>
  <si>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</si>
  <si>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</si>
  <si>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</si>
  <si>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</si>
  <si>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</si>
  <si>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</si>
  <si>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</si>
  <si>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</si>
  <si>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</si>
  <si>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</si>
  <si>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</si>
  <si>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</si>
  <si>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</si>
  <si>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</si>
  <si>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</si>
  <si>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</si>
  <si>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</si>
  <si>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</si>
  <si>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</si>
  <si>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</si>
  <si>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</si>
  <si>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</si>
  <si>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</si>
  <si>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</si>
  <si>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</si>
  <si>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</si>
  <si>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</si>
  <si>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</si>
  <si>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</si>
  <si>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</si>
  <si>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</si>
  <si>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</si>
  <si>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</si>
  <si>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</si>
  <si>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</si>
  <si>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</si>
  <si>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</si>
  <si>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</si>
  <si>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</si>
  <si>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</si>
  <si>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</si>
  <si>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</si>
  <si>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</si>
  <si>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</si>
  <si>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</si>
  <si>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</si>
  <si>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</si>
  <si>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</si>
  <si>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</si>
  <si>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</si>
  <si>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</si>
  <si>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</si>
  <si>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</si>
  <si>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</si>
  <si>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</si>
  <si>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</si>
  <si>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</si>
  <si>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</si>
  <si>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</si>
  <si>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</si>
  <si>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</si>
  <si>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</si>
  <si>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</si>
  <si>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</si>
  <si>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</si>
  <si>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</si>
  <si>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</si>
  <si>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</si>
  <si>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</si>
  <si>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</si>
  <si>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</si>
  <si>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</si>
  <si>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</si>
  <si>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</si>
  <si>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</si>
  <si>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</si>
  <si>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</si>
  <si>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</si>
  <si>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</si>
  <si>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</si>
  <si>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</si>
  <si>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</si>
  <si>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</si>
  <si>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</si>
  <si>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</si>
  <si>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</si>
  <si>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</si>
  <si>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</si>
  <si>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</si>
  <si>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</si>
  <si>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</si>
  <si>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</si>
  <si>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</si>
  <si>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</si>
  <si>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</si>
  <si>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</si>
  <si>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</si>
  <si>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</si>
  <si>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</si>
  <si>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</si>
  <si>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</si>
  <si>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</si>
  <si>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</si>
  <si>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</si>
  <si>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</si>
  <si>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</si>
  <si>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</si>
  <si>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</si>
  <si>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</si>
  <si>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</si>
  <si>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</si>
  <si>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</si>
  <si>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</si>
  <si>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</si>
  <si>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</si>
  <si>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</si>
  <si>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</si>
  <si>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</si>
  <si>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</si>
  <si>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</si>
  <si>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</si>
  <si>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</si>
  <si>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</si>
  <si>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</si>
  <si>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</si>
  <si>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</si>
  <si>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</si>
  <si>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</si>
  <si>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</si>
  <si>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</si>
  <si>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</si>
  <si>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</si>
  <si>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</si>
  <si>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</si>
  <si>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</si>
  <si>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</si>
  <si>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</si>
  <si>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</si>
  <si>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</si>
  <si>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</si>
  <si>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</si>
  <si>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</si>
  <si>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</si>
  <si>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</si>
  <si>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</si>
  <si>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</si>
  <si>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</si>
  <si>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</si>
  <si>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</si>
  <si>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</si>
  <si>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</si>
  <si>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</si>
  <si>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</si>
  <si>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</si>
  <si>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</si>
  <si>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</si>
  <si>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</si>
  <si>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</si>
  <si>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</si>
  <si>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</si>
  <si>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</si>
  <si>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</si>
  <si>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</si>
  <si>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</si>
  <si>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</si>
  <si>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</si>
  <si>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</si>
  <si>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</si>
  <si>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</si>
  <si>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</si>
  <si>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</si>
  <si>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</si>
  <si>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</si>
  <si>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</si>
  <si>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</si>
  <si>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</si>
  <si>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</si>
  <si>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</si>
  <si>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</si>
  <si>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</si>
  <si>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</si>
  <si>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</si>
  <si>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</si>
  <si>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</si>
  <si>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</si>
  <si>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</si>
  <si>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</si>
  <si>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</si>
  <si>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</si>
  <si>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</si>
  <si>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</si>
  <si>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</si>
  <si>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</si>
  <si>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</si>
  <si>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</si>
  <si>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</si>
  <si>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</si>
  <si>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</si>
  <si>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</si>
  <si>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</si>
  <si>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</si>
  <si>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</si>
  <si>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</si>
  <si>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</si>
  <si>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</si>
  <si>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</si>
  <si>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</si>
  <si>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</si>
  <si>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</si>
  <si>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</si>
  <si>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</si>
  <si>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</si>
  <si>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</si>
  <si>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</si>
  <si>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</si>
  <si>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</si>
  <si>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</si>
  <si>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</si>
  <si>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</si>
  <si>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</si>
  <si>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</si>
  <si>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</si>
  <si>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</si>
  <si>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</si>
  <si>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</si>
  <si>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</si>
  <si>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</si>
  <si>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</si>
  <si>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</si>
  <si>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</si>
  <si>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</si>
  <si>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</si>
  <si>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</si>
  <si>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</si>
  <si>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</si>
  <si>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</si>
  <si>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</si>
  <si>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</si>
  <si>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</si>
  <si>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</si>
  <si>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</si>
  <si>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</si>
  <si>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</si>
  <si>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</si>
  <si>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</si>
  <si>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</si>
  <si>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</si>
  <si>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</si>
  <si>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</si>
  <si>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</si>
  <si>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</si>
  <si>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</si>
  <si>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</si>
  <si>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</si>
  <si>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</si>
  <si>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</si>
  <si>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</si>
  <si>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</si>
  <si>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</si>
  <si>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</si>
  <si>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</si>
  <si>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</si>
  <si>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</si>
  <si>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</si>
  <si>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</si>
  <si>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</si>
  <si>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</si>
  <si>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</si>
  <si>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</si>
  <si>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</si>
  <si>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</si>
  <si>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</si>
  <si>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</si>
  <si>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</si>
  <si>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</si>
  <si>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</si>
  <si>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</si>
  <si>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</si>
  <si>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</si>
  <si>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</si>
  <si>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</si>
  <si>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</si>
  <si>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</si>
  <si>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</si>
  <si>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</si>
  <si>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</si>
  <si>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</si>
  <si>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</si>
  <si>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</si>
  <si>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</si>
  <si>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</si>
  <si>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</si>
  <si>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</si>
  <si>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</si>
  <si>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</si>
  <si>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</si>
  <si>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</si>
  <si>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</si>
  <si>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</si>
  <si>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</si>
  <si>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</si>
  <si>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</si>
  <si>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</si>
  <si>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</si>
  <si>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</si>
  <si>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</si>
  <si>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</si>
  <si>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</si>
  <si>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</si>
  <si>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</si>
  <si>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</si>
  <si>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</si>
  <si>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</si>
  <si>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</si>
  <si>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</si>
  <si>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</si>
  <si>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</si>
  <si>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</si>
  <si>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</si>
  <si>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</si>
  <si>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</si>
  <si>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</si>
  <si>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</si>
  <si>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</si>
  <si>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</si>
  <si>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</si>
  <si>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</si>
  <si>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</si>
  <si>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</si>
  <si>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</si>
  <si>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</si>
  <si>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</si>
  <si>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</si>
  <si>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</si>
  <si>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</si>
  <si>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</si>
  <si>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</si>
  <si>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</si>
  <si>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</si>
  <si>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</si>
  <si>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</si>
  <si>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</si>
  <si>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</si>
  <si>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</si>
  <si>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</si>
  <si>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</si>
  <si>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</si>
  <si>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</si>
  <si>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</si>
  <si>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</si>
  <si>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</si>
  <si>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</si>
  <si>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</si>
  <si>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</si>
  <si>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</si>
  <si>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</si>
  <si>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</si>
  <si>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</si>
  <si>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</si>
  <si>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</si>
  <si>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</si>
  <si>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</si>
  <si>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</si>
  <si>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</si>
  <si>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</si>
  <si>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</si>
  <si>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</si>
  <si>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</si>
  <si>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</si>
  <si>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</si>
  <si>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</si>
  <si>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</si>
  <si>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</si>
  <si>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</si>
  <si>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</si>
  <si>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</si>
  <si>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</si>
  <si>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</si>
  <si>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</si>
  <si>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</si>
  <si>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</si>
  <si>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</si>
  <si>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</si>
  <si>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</si>
  <si>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</si>
  <si>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</si>
  <si>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</si>
  <si>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</si>
  <si>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</si>
  <si>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</si>
  <si>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</si>
  <si>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</si>
  <si>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</si>
  <si>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</si>
  <si>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</si>
  <si>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</si>
  <si>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</si>
  <si>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</si>
  <si>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</si>
  <si>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</si>
  <si>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</si>
  <si>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</si>
  <si>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</si>
  <si>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</si>
  <si>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</si>
  <si>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</si>
  <si>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</si>
  <si>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</si>
  <si>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</si>
  <si>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</si>
  <si>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</si>
  <si>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</si>
  <si>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</si>
  <si>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</si>
  <si>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</si>
  <si>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</si>
  <si>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</si>
  <si>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</si>
  <si>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</si>
  <si>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</si>
  <si>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</si>
  <si>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</si>
  <si>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</si>
  <si>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</si>
  <si>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</si>
  <si>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</si>
  <si>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</si>
  <si>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</si>
  <si>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</si>
  <si>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</si>
  <si>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</si>
  <si>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</si>
  <si>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</si>
  <si>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</si>
  <si>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</si>
  <si>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</si>
  <si>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</si>
  <si>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</si>
  <si>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</si>
  <si>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</si>
  <si>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</si>
  <si>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</si>
  <si>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</si>
  <si>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</si>
  <si>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</si>
  <si>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</si>
  <si>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</si>
  <si>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</si>
  <si>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</si>
  <si>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</si>
  <si>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</si>
  <si>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</si>
  <si>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</si>
  <si>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</si>
  <si>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</si>
  <si>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</si>
  <si>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</si>
  <si>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</si>
  <si>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</si>
  <si>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</si>
  <si>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</si>
  <si>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</si>
  <si>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</si>
  <si>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</si>
  <si>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</si>
  <si>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</si>
  <si>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</si>
  <si>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</si>
  <si>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</si>
  <si>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</si>
  <si>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</si>
  <si>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</si>
  <si>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</si>
  <si>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</si>
  <si>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</si>
  <si>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</si>
  <si>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</si>
  <si>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</si>
  <si>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</si>
  <si>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</si>
  <si>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</si>
  <si>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</si>
  <si>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</si>
  <si>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</si>
  <si>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</si>
  <si>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</si>
  <si>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</si>
  <si>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</si>
  <si>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</si>
  <si>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</si>
  <si>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</si>
  <si>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</si>
  <si>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</si>
  <si>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</si>
  <si>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</si>
  <si>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</si>
  <si>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</si>
  <si>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</si>
  <si>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</si>
  <si>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</si>
  <si>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</si>
  <si>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</si>
  <si>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</si>
  <si>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</si>
  <si>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</si>
  <si>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</si>
  <si>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</si>
  <si>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</si>
  <si>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</si>
  <si>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</si>
  <si>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</si>
  <si>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</si>
  <si>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</si>
  <si>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</si>
  <si>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</si>
  <si>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</si>
  <si>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</si>
  <si>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</si>
  <si>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</si>
  <si>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</si>
  <si>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</si>
  <si>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</si>
  <si>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</si>
  <si>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</si>
  <si>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</si>
  <si>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</si>
  <si>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</si>
  <si>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</si>
  <si>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</si>
  <si>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</si>
  <si>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</si>
  <si>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</si>
  <si>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</si>
  <si>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</si>
  <si>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</si>
  <si>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</si>
  <si>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</si>
  <si>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</si>
  <si>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</si>
  <si>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</si>
  <si>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</si>
  <si>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</si>
  <si>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</si>
  <si>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</si>
  <si>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</si>
  <si>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</si>
  <si>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</si>
  <si>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</si>
  <si>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</si>
  <si>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</si>
  <si>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</si>
  <si>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</si>
  <si>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</si>
  <si>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</si>
  <si>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</si>
  <si>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</si>
  <si>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</si>
  <si>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</si>
  <si>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</si>
  <si>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</si>
  <si>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</si>
  <si>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</si>
  <si>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</si>
  <si>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</si>
  <si>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</si>
  <si>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</si>
  <si>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</si>
  <si>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</si>
  <si>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</si>
  <si>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</si>
  <si>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</si>
  <si>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</si>
  <si>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</si>
  <si>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</si>
  <si>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</si>
  <si>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</si>
  <si>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</si>
  <si>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</si>
  <si>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</si>
  <si>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</si>
  <si>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</si>
  <si>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</si>
  <si>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</si>
  <si>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</si>
  <si>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</si>
  <si>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</si>
  <si>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</si>
  <si>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</si>
  <si>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</si>
  <si>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</si>
  <si>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</si>
  <si>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</si>
  <si>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</si>
  <si>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</si>
  <si>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</si>
  <si>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</si>
  <si>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</si>
  <si>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</si>
  <si>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</si>
  <si>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</si>
  <si>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</si>
  <si>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</si>
  <si>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</si>
  <si>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</si>
  <si>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</si>
  <si>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</si>
  <si>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</si>
  <si>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</si>
  <si>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</si>
  <si>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</si>
  <si>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</si>
  <si>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</si>
  <si>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</si>
  <si>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</si>
  <si>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</si>
  <si>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</si>
  <si>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</si>
  <si>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</si>
  <si>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</si>
  <si>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</si>
  <si>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</si>
  <si>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</si>
  <si>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</si>
  <si>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</si>
  <si>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</si>
  <si>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</si>
  <si>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</si>
  <si>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</si>
  <si>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</si>
  <si>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</si>
  <si>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</si>
  <si>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</si>
  <si>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</si>
  <si>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</si>
  <si>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</si>
  <si>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</si>
  <si>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</si>
  <si>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</si>
  <si>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</si>
  <si>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</si>
  <si>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</si>
  <si>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</si>
  <si>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</si>
  <si>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</si>
  <si>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</si>
  <si>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</si>
  <si>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</si>
  <si>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</si>
  <si>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</si>
  <si>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</si>
  <si>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</si>
  <si>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</si>
  <si>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</si>
  <si>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</si>
  <si>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</si>
  <si>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</si>
  <si>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</si>
  <si>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</si>
  <si>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</si>
  <si>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</si>
  <si>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</si>
  <si>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</si>
  <si>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</si>
  <si>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</si>
  <si>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</si>
  <si>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</si>
  <si>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</si>
  <si>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</si>
  <si>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</si>
  <si>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</si>
  <si>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</si>
  <si>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</si>
  <si>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</si>
  <si>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</si>
  <si>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</si>
  <si>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</si>
  <si>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</si>
  <si>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</si>
  <si>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</si>
  <si>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</si>
  <si>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</si>
  <si>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</si>
  <si>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</si>
  <si>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</si>
  <si>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</si>
  <si>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</si>
  <si>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</si>
  <si>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</si>
  <si>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</si>
  <si>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</si>
  <si>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</si>
  <si>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</si>
  <si>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</si>
  <si>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</si>
  <si>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</si>
  <si>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</si>
  <si>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</si>
  <si>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</si>
  <si>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</si>
  <si>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</si>
  <si>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</si>
  <si>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</si>
  <si>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</si>
  <si>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</si>
  <si>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</si>
  <si>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</si>
  <si>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</si>
  <si>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</si>
  <si>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</si>
  <si>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</si>
  <si>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</si>
  <si>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</si>
  <si>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</si>
  <si>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</si>
  <si>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</si>
  <si>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</si>
  <si>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</si>
  <si>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</si>
  <si>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</si>
  <si>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</si>
  <si>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</si>
  <si>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</si>
  <si>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</si>
  <si>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</si>
  <si>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</si>
  <si>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</si>
  <si>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</si>
  <si>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</si>
  <si>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</si>
  <si>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</si>
  <si>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</si>
  <si>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</si>
  <si>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</si>
  <si>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</si>
  <si>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</si>
  <si>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</si>
  <si>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</si>
  <si>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</si>
  <si>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</si>
  <si>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</si>
  <si>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</si>
  <si>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</si>
  <si>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</si>
  <si>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</si>
  <si>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</si>
  <si>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</si>
  <si>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</si>
  <si>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</si>
  <si>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</si>
  <si>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</si>
  <si>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</si>
  <si>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</si>
  <si>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</si>
  <si>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</si>
  <si>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</si>
  <si>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</si>
  <si>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</si>
  <si>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</si>
  <si>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</si>
  <si>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</si>
  <si>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</si>
  <si>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</si>
  <si>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</si>
  <si>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</si>
  <si>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</si>
  <si>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</si>
  <si>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</si>
  <si>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</si>
  <si>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</si>
  <si>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</si>
  <si>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</si>
  <si>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</si>
  <si>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</si>
  <si>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</si>
  <si>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</si>
  <si>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</si>
  <si>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</si>
  <si>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</si>
  <si>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</si>
  <si>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</si>
  <si>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</si>
  <si>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</si>
  <si>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</si>
  <si>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</si>
  <si>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</si>
  <si>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</si>
  <si>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</si>
  <si>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</si>
  <si>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</si>
  <si>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</si>
  <si>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</si>
  <si>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</si>
  <si>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</si>
  <si>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</si>
  <si>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</si>
  <si>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</si>
  <si>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</si>
  <si>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</si>
  <si>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</si>
  <si>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</si>
  <si>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</si>
  <si>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</si>
  <si>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</si>
  <si>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</si>
  <si>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</si>
  <si>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</si>
  <si>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</si>
  <si>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</si>
  <si>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</si>
  <si>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</si>
  <si>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</si>
  <si>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</si>
  <si>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</si>
  <si>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</si>
  <si>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</si>
  <si>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</si>
  <si>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</si>
  <si>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</si>
  <si>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</si>
  <si>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</si>
  <si>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</si>
  <si>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</si>
  <si>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</si>
  <si>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</si>
  <si>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</si>
  <si>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</si>
  <si>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</si>
  <si>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</si>
  <si>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</si>
  <si>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</si>
  <si>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</si>
  <si>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</si>
  <si>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</si>
  <si>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</si>
  <si>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</si>
  <si>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</si>
  <si>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</si>
  <si>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</si>
  <si>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</si>
  <si>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</si>
  <si>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</si>
  <si>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</si>
  <si>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</si>
  <si>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</si>
  <si>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</si>
  <si>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</si>
  <si>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</si>
  <si>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</si>
  <si>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</si>
  <si>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</si>
  <si>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</si>
  <si>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</si>
  <si>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</si>
  <si>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</si>
  <si>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</si>
  <si>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</si>
  <si>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</si>
  <si>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</si>
  <si>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</si>
  <si>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</si>
  <si>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</si>
  <si>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</si>
  <si>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</si>
  <si>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</si>
  <si>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</si>
  <si>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</si>
  <si>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</si>
  <si>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</si>
  <si>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</si>
  <si>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</si>
  <si>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</si>
  <si>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</si>
  <si>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</si>
  <si>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</si>
  <si>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</si>
  <si>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</si>
  <si>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</si>
  <si>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</si>
  <si>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</si>
  <si>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</si>
  <si>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</si>
  <si>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</si>
  <si>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</si>
  <si>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</si>
  <si>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</si>
  <si>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</si>
  <si>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</si>
  <si>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</si>
  <si>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</si>
  <si>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</si>
  <si>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</si>
  <si>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</si>
  <si>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</si>
  <si>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</si>
  <si>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</si>
  <si>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</si>
  <si>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</si>
  <si>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</si>
  <si>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</si>
  <si>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</si>
  <si>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</si>
  <si>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</si>
  <si>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</si>
  <si>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</si>
  <si>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</si>
  <si>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</si>
  <si>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</si>
  <si>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</si>
  <si>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</si>
  <si>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</si>
  <si>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</si>
  <si>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</si>
  <si>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</si>
  <si>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</si>
  <si>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</si>
  <si>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</si>
  <si>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</si>
  <si>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</si>
  <si>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</si>
  <si>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</si>
  <si>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</si>
  <si>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</si>
  <si>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</si>
  <si>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</si>
  <si>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</si>
  <si>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</si>
  <si>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</si>
  <si>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</si>
  <si>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</si>
  <si>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</si>
  <si>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</si>
  <si>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</si>
  <si>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</si>
  <si>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</si>
  <si>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</si>
  <si>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</si>
  <si>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</si>
  <si>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</si>
  <si>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</si>
  <si>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</si>
  <si>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</si>
  <si>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</si>
  <si>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</si>
  <si>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</si>
  <si>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</si>
  <si>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</si>
  <si>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</si>
  <si>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</si>
  <si>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</si>
  <si>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</si>
  <si>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</si>
  <si>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</si>
  <si>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</si>
  <si>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</si>
  <si>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</si>
  <si>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</si>
  <si>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</si>
  <si>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</si>
  <si>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</si>
  <si>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</si>
  <si>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</si>
  <si>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</si>
  <si>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</si>
  <si>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</si>
  <si>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</si>
  <si>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</si>
  <si>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</si>
  <si>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</si>
  <si>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</si>
  <si>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</si>
  <si>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</si>
  <si>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</si>
  <si>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</si>
  <si>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</si>
  <si>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</si>
  <si>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</si>
  <si>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</si>
  <si>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</si>
  <si>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</si>
  <si>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</si>
  <si>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</si>
  <si>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</si>
  <si>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</si>
  <si>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</si>
  <si>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</si>
  <si>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</si>
  <si>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</si>
  <si>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</si>
  <si>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</si>
  <si>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</si>
  <si>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</si>
  <si>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</si>
  <si>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</si>
  <si>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</si>
  <si>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</si>
  <si>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</si>
  <si>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</si>
  <si>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</si>
  <si>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</si>
  <si>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</si>
  <si>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</si>
  <si>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</si>
  <si>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</si>
  <si>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</si>
  <si>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</si>
  <si>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</si>
  <si>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</si>
  <si>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</si>
  <si>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</si>
  <si>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</si>
  <si>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</si>
  <si>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</si>
  <si>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</si>
  <si>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</si>
  <si>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</si>
  <si>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</si>
  <si>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</si>
  <si>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</si>
  <si>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</si>
  <si>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</si>
  <si>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</si>
  <si>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</si>
  <si>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</si>
  <si>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</si>
  <si>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</si>
  <si>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</si>
  <si>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</si>
  <si>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</si>
  <si>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</si>
  <si>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</si>
  <si>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</si>
  <si>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</si>
  <si>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</si>
  <si>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</si>
  <si>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</si>
  <si>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</si>
  <si>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</si>
  <si>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</si>
  <si>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</si>
  <si>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</si>
  <si>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</si>
  <si>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</si>
  <si>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</si>
  <si>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</si>
  <si>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</si>
  <si>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</si>
  <si>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</si>
  <si>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</si>
  <si>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</si>
  <si>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</si>
  <si>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</si>
  <si>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</si>
  <si>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</si>
  <si>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</si>
  <si>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</si>
  <si>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</si>
  <si>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</si>
  <si>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</si>
  <si>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</si>
  <si>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</si>
  <si>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</si>
  <si>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</si>
  <si>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</si>
  <si>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</si>
  <si>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</si>
  <si>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</si>
  <si>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</si>
  <si>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</si>
  <si>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</si>
  <si>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</si>
  <si>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</si>
  <si>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</si>
  <si>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</si>
  <si>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</si>
  <si>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</si>
  <si>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</si>
  <si>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</si>
  <si>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</si>
  <si>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</si>
  <si>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</si>
  <si>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</si>
  <si>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</si>
  <si>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</si>
  <si>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</si>
  <si>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</si>
  <si>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</si>
  <si>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</si>
  <si>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</si>
  <si>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</si>
  <si>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</si>
  <si>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</si>
  <si>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</si>
  <si>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</si>
  <si>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</si>
  <si>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</si>
  <si>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</si>
  <si>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</si>
  <si>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</si>
  <si>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</si>
  <si>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</si>
  <si>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</si>
  <si>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</si>
  <si>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</si>
  <si>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</si>
  <si>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</si>
  <si>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</si>
  <si>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</si>
  <si>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</si>
  <si>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</si>
  <si>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</si>
  <si>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</si>
  <si>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</si>
  <si>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</si>
  <si>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</si>
  <si>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</si>
  <si>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</si>
  <si>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</si>
  <si>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</si>
  <si>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</si>
  <si>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</si>
  <si>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</si>
  <si>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</si>
  <si>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</si>
  <si>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</si>
  <si>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</si>
  <si>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</si>
  <si>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</si>
  <si>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</si>
  <si>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</si>
  <si>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</si>
  <si>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</si>
  <si>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</si>
  <si>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</si>
  <si>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</si>
  <si>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</si>
  <si>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</si>
  <si>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</si>
  <si>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</si>
  <si>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</si>
  <si>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</si>
  <si>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</si>
  <si>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</si>
  <si>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</si>
  <si>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</si>
  <si>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</si>
  <si>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</si>
  <si>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</si>
  <si>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</si>
  <si>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</si>
  <si>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</si>
  <si>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</si>
  <si>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</si>
  <si>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</si>
  <si>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</si>
  <si>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</si>
  <si>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</si>
  <si>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</si>
  <si>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</si>
  <si>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</si>
  <si>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</si>
  <si>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</si>
  <si>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</si>
  <si>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</si>
  <si>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</si>
  <si>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</si>
  <si>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</si>
  <si>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</si>
  <si>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</si>
  <si>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</si>
  <si>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</si>
  <si>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</si>
  <si>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</si>
  <si>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</si>
  <si>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</si>
  <si>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</si>
  <si>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</si>
  <si>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</si>
  <si>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</si>
  <si>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</si>
  <si>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</si>
  <si>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</si>
  <si>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</si>
  <si>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</si>
  <si>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</si>
  <si>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</si>
  <si>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</si>
  <si>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</si>
  <si>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</si>
  <si>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</si>
  <si>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</si>
  <si>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</si>
  <si>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</si>
  <si>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</si>
  <si>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</si>
  <si>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</si>
  <si>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</si>
  <si>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</si>
  <si>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</si>
  <si>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</si>
  <si>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</si>
  <si>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</si>
  <si>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</si>
  <si>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</si>
  <si>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</si>
  <si>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</si>
  <si>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</si>
  <si>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</si>
  <si>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</si>
  <si>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</si>
  <si>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</si>
  <si>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</si>
  <si>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</si>
  <si>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</si>
  <si>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</si>
  <si>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</si>
  <si>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</si>
  <si>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</si>
  <si>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</si>
  <si>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</si>
  <si>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</si>
  <si>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</si>
  <si>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</si>
  <si>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</si>
  <si>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</si>
  <si>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</si>
  <si>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</si>
  <si>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</si>
  <si>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</si>
  <si>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</si>
  <si>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</si>
  <si>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</si>
  <si>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</si>
  <si>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</si>
  <si>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</si>
  <si>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</si>
  <si>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</si>
  <si>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</si>
  <si>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</si>
  <si>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</si>
  <si>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</si>
  <si>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</si>
  <si>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</si>
  <si>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</si>
  <si>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</si>
  <si>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</si>
  <si>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</si>
  <si>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</si>
  <si>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</si>
  <si>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</si>
  <si>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</si>
  <si>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</si>
  <si>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</si>
  <si>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</si>
  <si>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</si>
  <si>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</si>
  <si>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</si>
  <si>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</si>
  <si>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</si>
  <si>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</si>
  <si>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</si>
  <si>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</si>
  <si>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</si>
  <si>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</si>
  <si>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</si>
  <si>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</si>
  <si>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</si>
  <si>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</si>
  <si>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</si>
  <si>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</si>
  <si>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</si>
  <si>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</si>
  <si>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</si>
  <si>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</si>
  <si>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</si>
  <si>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</si>
  <si>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</si>
  <si>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</si>
  <si>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</si>
  <si>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</si>
  <si>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</si>
  <si>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</si>
  <si>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</si>
  <si>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</si>
  <si>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</si>
  <si>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</si>
  <si>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</si>
  <si>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</si>
  <si>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</si>
  <si>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</si>
  <si>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</si>
  <si>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</si>
  <si>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</si>
  <si>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</si>
  <si>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</si>
  <si>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</si>
  <si>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</si>
  <si>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</si>
  <si>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</si>
  <si>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</si>
  <si>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</si>
  <si>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</si>
  <si>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</si>
  <si>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</si>
  <si>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</si>
  <si>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</si>
  <si>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</si>
  <si>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</si>
  <si>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</si>
  <si>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</si>
  <si>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</si>
  <si>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</si>
  <si>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</si>
  <si>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</si>
  <si>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</si>
  <si>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</si>
  <si>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</si>
  <si>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</si>
  <si>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</si>
  <si>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</si>
  <si>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</si>
  <si>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</si>
  <si>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</si>
  <si>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</si>
  <si>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</si>
  <si>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</si>
  <si>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</si>
  <si>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</si>
  <si>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</si>
  <si>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</si>
  <si>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</si>
  <si>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</si>
  <si>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</si>
  <si>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</si>
  <si>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</si>
  <si>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</si>
  <si>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</si>
  <si>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</si>
  <si>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</si>
  <si>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</si>
  <si>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</si>
  <si>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</si>
  <si>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</si>
  <si>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</si>
  <si>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</si>
  <si>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</si>
  <si>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</si>
  <si>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</si>
  <si>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</si>
  <si>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</si>
  <si>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</si>
  <si>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</si>
  <si>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</si>
  <si>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</si>
  <si>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</si>
  <si>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</si>
  <si>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</si>
  <si>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</si>
  <si>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</si>
  <si>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</si>
  <si>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</si>
  <si>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</si>
  <si>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</si>
  <si>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</si>
  <si>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</si>
  <si>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</si>
  <si>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</si>
  <si>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</si>
  <si>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</si>
  <si>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</si>
  <si>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</si>
  <si>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</si>
  <si>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</si>
  <si>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</si>
  <si>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</si>
  <si>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</si>
  <si>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</si>
  <si>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</si>
  <si>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</si>
  <si>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</si>
  <si>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</si>
  <si>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</si>
  <si>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</si>
  <si>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</si>
  <si>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</si>
  <si>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</si>
  <si>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</si>
  <si>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</si>
  <si>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</si>
  <si>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</si>
  <si>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</si>
  <si>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</si>
  <si>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</si>
  <si>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</si>
  <si>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</si>
  <si>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</si>
  <si>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</si>
  <si>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</si>
  <si>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</si>
  <si>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</si>
  <si>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</si>
  <si>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</si>
  <si>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</si>
  <si>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</si>
  <si>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</si>
  <si>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</si>
  <si>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</si>
  <si>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</si>
  <si>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</si>
  <si>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</si>
  <si>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</si>
  <si>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</si>
  <si>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</si>
  <si>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</si>
  <si>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</si>
  <si>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</si>
  <si>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</si>
  <si>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</si>
  <si>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</si>
  <si>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</si>
  <si>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</si>
  <si>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</si>
  <si>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</si>
  <si>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</si>
  <si>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</si>
  <si>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</si>
  <si>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</si>
  <si>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</si>
  <si>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</si>
  <si>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</si>
  <si>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</si>
  <si>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</si>
  <si>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</si>
  <si>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</si>
  <si>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</si>
  <si>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</si>
  <si>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</si>
  <si>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</si>
  <si>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</si>
  <si>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</si>
  <si>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</si>
  <si>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</si>
  <si>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</si>
  <si>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</si>
  <si>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</si>
  <si>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</si>
  <si>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</si>
  <si>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</si>
  <si>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</si>
  <si>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</si>
  <si>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</si>
  <si>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</si>
  <si>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</si>
  <si>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</si>
  <si>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</si>
  <si>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</si>
  <si>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</si>
  <si>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</si>
  <si>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</si>
  <si>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</si>
  <si>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</si>
  <si>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</si>
  <si>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</si>
  <si>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</si>
  <si>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</si>
  <si>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</si>
  <si>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</si>
  <si>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</si>
  <si>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</si>
  <si>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</si>
  <si>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</si>
  <si>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</si>
  <si>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</si>
  <si>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</si>
  <si>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</si>
  <si>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</si>
  <si>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</si>
  <si>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</si>
  <si>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</si>
  <si>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</si>
  <si>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</si>
  <si>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</si>
  <si>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</si>
  <si>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</si>
  <si>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</si>
  <si>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</si>
  <si>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</si>
  <si>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</si>
  <si>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</si>
  <si>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</si>
  <si>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</si>
  <si>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</si>
  <si>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</si>
  <si>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</si>
  <si>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</si>
  <si>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</si>
  <si>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</si>
  <si>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</si>
  <si>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</si>
  <si>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</si>
  <si>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</si>
  <si>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</si>
  <si>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</si>
  <si>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</si>
  <si>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</si>
  <si>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</si>
  <si>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</si>
  <si>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</si>
  <si>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</si>
  <si>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</si>
  <si>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</si>
  <si>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</si>
  <si>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</si>
  <si>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</si>
  <si>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</si>
  <si>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</si>
  <si>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</si>
  <si>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</si>
  <si>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</si>
  <si>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</si>
  <si>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</si>
  <si>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</si>
  <si>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</si>
  <si>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</si>
  <si>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</si>
  <si>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</si>
  <si>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</si>
  <si>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</si>
  <si>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</si>
  <si>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</si>
  <si>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</si>
  <si>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</si>
  <si>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</si>
  <si>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</si>
  <si>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</si>
  <si>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</si>
  <si>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</si>
  <si>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</si>
  <si>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</si>
  <si>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</si>
  <si>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</si>
  <si>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</si>
  <si>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</si>
  <si>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</si>
  <si>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</si>
  <si>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</si>
  <si>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</si>
  <si>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</si>
  <si>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</si>
  <si>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</si>
  <si>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</si>
  <si>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</si>
  <si>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</si>
  <si>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</si>
  <si>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</si>
  <si>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</si>
  <si>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</si>
  <si>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</si>
  <si>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</si>
  <si>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</si>
  <si>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</si>
  <si>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</si>
  <si>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</si>
  <si>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</si>
  <si>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</si>
  <si>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</si>
  <si>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</si>
  <si>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</si>
  <si>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</si>
  <si>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</si>
  <si>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</si>
  <si>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</si>
  <si>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</si>
  <si>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</si>
  <si>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</si>
  <si>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</si>
  <si>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</si>
  <si>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</si>
  <si>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</si>
  <si>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</si>
  <si>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</si>
  <si>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</si>
  <si>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</si>
  <si>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</si>
  <si>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</si>
  <si>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</si>
  <si>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</si>
  <si>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</si>
  <si>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</si>
  <si>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</si>
  <si>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</si>
  <si>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</si>
  <si>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</si>
  <si>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</si>
  <si>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</si>
  <si>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</si>
  <si>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</si>
  <si>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</si>
  <si>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</si>
  <si>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</si>
  <si>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</si>
  <si>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</si>
  <si>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</si>
  <si>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</si>
  <si>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</si>
  <si>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</si>
  <si>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</si>
  <si>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</si>
  <si>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</si>
  <si>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</si>
  <si>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</si>
  <si>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</si>
  <si>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</si>
  <si>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</si>
  <si>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</si>
  <si>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</si>
  <si>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</si>
  <si>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</si>
  <si>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</si>
  <si>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</si>
  <si>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</si>
  <si>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</si>
  <si>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</si>
  <si>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</si>
  <si>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</si>
  <si>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</si>
  <si>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</si>
  <si>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</si>
  <si>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</si>
  <si>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</si>
  <si>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</si>
  <si>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</si>
  <si>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</si>
  <si>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</si>
  <si>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</si>
  <si>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</si>
  <si>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</si>
  <si>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</si>
  <si>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</si>
  <si>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</si>
  <si>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</si>
  <si>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</si>
  <si>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</si>
  <si>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</si>
  <si>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</si>
  <si>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</si>
  <si>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</si>
  <si>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</si>
  <si>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</si>
  <si>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</si>
  <si>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</si>
  <si>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</si>
  <si>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</si>
  <si>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</si>
  <si>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</si>
  <si>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</si>
  <si>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</si>
  <si>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</si>
  <si>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</si>
  <si>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</si>
  <si>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</si>
  <si>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</si>
  <si>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</si>
  <si>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</si>
  <si>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</si>
  <si>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</si>
  <si>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</si>
  <si>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</si>
  <si>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</si>
  <si>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</si>
  <si>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</si>
  <si>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</si>
  <si>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</si>
  <si>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</si>
  <si>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</si>
  <si>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</si>
  <si>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</si>
  <si>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</si>
  <si>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</si>
  <si>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</si>
  <si>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</si>
  <si>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</si>
  <si>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</si>
  <si>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</si>
  <si>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</si>
  <si>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</si>
  <si>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</si>
  <si>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</si>
  <si>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</si>
  <si>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</si>
  <si>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</si>
  <si>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</si>
  <si>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</si>
  <si>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</si>
  <si>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</si>
  <si>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</si>
  <si>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</si>
  <si>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</si>
  <si>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</si>
  <si>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</si>
  <si>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</si>
  <si>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</si>
  <si>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</si>
  <si>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</si>
  <si>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</si>
  <si>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</si>
  <si>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</si>
  <si>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</si>
  <si>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</si>
  <si>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</si>
  <si>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</si>
  <si>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</si>
  <si>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</si>
  <si>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</si>
  <si>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</si>
  <si>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</si>
  <si>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</si>
  <si>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</si>
  <si>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</si>
  <si>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</si>
  <si>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</si>
  <si>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</si>
  <si>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</si>
  <si>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</si>
  <si>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07:57h/ previsão de faixa para deslocamento até local de trabalho as 11:10h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</si>
  <si>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</si>
  <si>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</si>
  <si>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</si>
  <si>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</si>
  <si>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</si>
  <si>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</si>
  <si>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</si>
  <si>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</si>
  <si>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 xml:space="preserve">Previsão de intervalo as 09:30h/ </t>
  </si>
  <si>
    <t>ZRWTMI</t>
  </si>
  <si>
    <t>ZRW-TCS</t>
  </si>
  <si>
    <t>ZRWTCS</t>
  </si>
  <si>
    <t>MC1 as 07:57h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</si>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</sst>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G355" activePane="bottomRight" state="frozen"/>
      <selection pane="bottomRight" activeCell="BJ358" sqref="BJ3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1913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1914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>A80</v>
      </c>
      <c r="B361" s="171"/>
      <c r="C361" s="8" t="str">
        <f>IF(BS_CONTROLE[[#This Row],[DATA]]="","",WEEKNUM(BS_CONTROLE[[#This Row],[DATA]]))</f>
        <v/>
      </c>
      <c r="D361" s="51" t="s">
        <v>734</v>
      </c>
      <c r="E361" s="311">
        <v>341</v>
      </c>
      <c r="F361" s="172" t="s">
        <v>630</v>
      </c>
      <c r="G361" s="9" t="str">
        <f>IF(D361="","*",VLOOKUP(F361,BS_ATIVIDADE[#All],3,FALSE))</f>
        <v>DETECÇÃO</v>
      </c>
      <c r="H361" s="173" t="s">
        <v>47</v>
      </c>
      <c r="I361" s="173" t="s">
        <v>78</v>
      </c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KM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DETECÇÃO - RONDA 7 DIAS</v>
      </c>
      <c r="AJ361" s="9" t="str">
        <f>IF(D361="","*",VLOOKUP(AI361,BS_ATIVIDADE[#Data],3,FALSE))</f>
        <v>DETECÇÃO</v>
      </c>
      <c r="AK361" s="276" t="str">
        <f>IF(BS_CONTROLE[[#This Row],[Local - Partida]]=0, "-", BS_CONTROLE[[#This Row],[Local - Partida]])</f>
        <v>TIQ</v>
      </c>
      <c r="AL361" s="276" t="str">
        <f>IF(BS_CONTROLE[[#This Row],[Local - Encerramento]]=0, "-", BS_CONTROLE[[#This Row],[Local - Encerramento]])</f>
        <v>TRO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KM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e">
        <f>IF(AND(BR365&lt;1,BS365&lt;1),"Produção e Intervalo",IF(BR365&lt;1,"Intervalo",IF(BS365&lt;1,"Produção","Aderente")))</f>
        <v>#DIV/0!</v>
      </c>
      <c r="BR365" s="18" t="e">
        <f>IF(OR(B365="",F365=""),"*",AY365/P365)</f>
        <v>#DIV/0!</v>
      </c>
      <c r="BS365" s="18" t="e">
        <f>IF(OR(B365="",F365=""),"*",BA365/Q365)</f>
        <v>#DIV/0!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e">
        <f>IF(AND(BR366&lt;1,BS366&lt;1),"Produção e Intervalo",IF(BR366&lt;1,"Intervalo",IF(BS366&lt;1,"Produção","Aderente")))</f>
        <v>#DIV/0!</v>
      </c>
      <c r="BR366" s="18" t="e">
        <f>IF(OR(B366="",F366=""),"*",AY366/P366)</f>
        <v>#DIV/0!</v>
      </c>
      <c r="BS366" s="18" t="e">
        <f>IF(OR(B366="",F366=""),"*",BA366/Q366)</f>
        <v>#DIV/0!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1915</v>
      </c>
      <c r="D5" s="388"/>
      <c r="E5" s="388"/>
      <c r="F5" s="388"/>
      <c r="G5" s="388"/>
      <c r="H5" s="388"/>
      <c r="I5" s="388"/>
      <c r="J5" s="389"/>
      <c r="K5" s="390" t="s">
        <v>1916</v>
      </c>
      <c r="L5" s="391"/>
      <c r="M5" s="391"/>
      <c r="N5" s="391"/>
      <c r="O5" s="392" t="s">
        <v>1917</v>
      </c>
      <c r="P5" s="393"/>
      <c r="Q5" s="394"/>
    </row>
    <row r="6" spans="1:17" s="93" customFormat="1" ht="15.75" customHeight="1">
      <c r="A6" s="87" t="s">
        <v>1918</v>
      </c>
      <c r="B6" s="94" t="s">
        <v>1919</v>
      </c>
      <c r="C6" s="95" t="s">
        <v>1172</v>
      </c>
      <c r="D6" s="96" t="s">
        <v>1173</v>
      </c>
      <c r="E6" s="95" t="s">
        <v>1920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1921</v>
      </c>
      <c r="M6" s="139" t="s">
        <v>627</v>
      </c>
      <c r="N6" s="140" t="s">
        <v>1167</v>
      </c>
      <c r="O6" s="244" t="s">
        <v>1210</v>
      </c>
      <c r="P6" s="157"/>
      <c r="Q6" s="192" t="s">
        <v>1922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 xml:space="preserve">Previsão de intervalo as 09:30h/ 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A80</v>
      </c>
      <c r="F361" s="99" t="str">
        <f>IF(FN_MC!H361="","*",FN_MC!H361)</f>
        <v>TIQ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TIQ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1923</v>
      </c>
      <c r="W1" s="400"/>
      <c r="X1" s="400"/>
      <c r="Y1" s="104"/>
    </row>
    <row r="2" spans="1:25" s="100" customFormat="1" ht="11.25" customHeight="1">
      <c r="A2" s="105" t="s">
        <v>1924</v>
      </c>
      <c r="B2" s="105" t="s">
        <v>1919</v>
      </c>
      <c r="C2" s="105" t="s">
        <v>603</v>
      </c>
      <c r="D2" s="106" t="s">
        <v>1172</v>
      </c>
      <c r="E2" s="106" t="s">
        <v>1173</v>
      </c>
      <c r="F2" s="106" t="s">
        <v>1918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1925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A80</v>
      </c>
      <c r="H359" s="110" t="str">
        <f>IF(FN_MC!F361="","*",FN_MC!F361)</f>
        <v>DETECÇÃO - RONDA 7 DIAS</v>
      </c>
      <c r="I359" s="110" t="str">
        <f>IF(FN_MC!H361="","*",FN_MC!H361)</f>
        <v>TIQ</v>
      </c>
      <c r="J359" s="110" t="str">
        <f>IF(FN_MC!I361="","*",FN_MC!I361)</f>
        <v>TRO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180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1926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1928</v>
      </c>
      <c r="C4" s="318" t="s">
        <v>1929</v>
      </c>
      <c r="D4" s="318" t="s">
        <v>1930</v>
      </c>
      <c r="E4" s="318" t="s">
        <v>1931</v>
      </c>
      <c r="F4" s="318" t="s">
        <v>6</v>
      </c>
      <c r="G4" s="318" t="s">
        <v>1932</v>
      </c>
      <c r="H4" s="191"/>
    </row>
    <row r="5" spans="1:8">
      <c r="A5" s="191"/>
      <c r="B5" s="319" t="s">
        <v>1933</v>
      </c>
      <c r="C5" s="319">
        <v>309525</v>
      </c>
      <c r="D5" s="319" t="s">
        <v>1934</v>
      </c>
      <c r="E5" s="319" t="s">
        <v>845</v>
      </c>
      <c r="F5" s="319" t="s">
        <v>1935</v>
      </c>
      <c r="G5" s="320">
        <v>46296</v>
      </c>
      <c r="H5" s="191"/>
    </row>
    <row r="6" spans="1:8">
      <c r="A6" s="191"/>
      <c r="B6" s="319" t="s">
        <v>1936</v>
      </c>
      <c r="C6" s="319">
        <v>256875</v>
      </c>
      <c r="D6" s="319" t="s">
        <v>1937</v>
      </c>
      <c r="E6" s="319" t="s">
        <v>845</v>
      </c>
      <c r="F6" s="319" t="s">
        <v>1935</v>
      </c>
      <c r="G6" s="320">
        <v>46296</v>
      </c>
      <c r="H6" s="191"/>
    </row>
    <row r="7" spans="1:8">
      <c r="A7" s="191"/>
      <c r="B7" s="319" t="s">
        <v>1938</v>
      </c>
      <c r="C7" s="319">
        <v>257278</v>
      </c>
      <c r="D7" s="319" t="s">
        <v>1939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1940</v>
      </c>
      <c r="C8" s="319">
        <v>261794</v>
      </c>
      <c r="D8" s="319" t="s">
        <v>1941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1942</v>
      </c>
      <c r="C9" s="319">
        <v>257033</v>
      </c>
      <c r="D9" s="319" t="s">
        <v>1943</v>
      </c>
      <c r="E9" s="319" t="s">
        <v>836</v>
      </c>
      <c r="F9" s="319" t="s">
        <v>192</v>
      </c>
      <c r="G9" s="319" t="s">
        <v>1944</v>
      </c>
      <c r="H9" s="191"/>
    </row>
    <row r="10" spans="1:8">
      <c r="A10" s="191"/>
      <c r="B10" s="319" t="s">
        <v>1945</v>
      </c>
      <c r="C10" s="319">
        <v>396578</v>
      </c>
      <c r="D10" s="319" t="s">
        <v>1946</v>
      </c>
      <c r="E10" s="319" t="s">
        <v>836</v>
      </c>
      <c r="F10" s="319" t="s">
        <v>192</v>
      </c>
      <c r="G10" s="319" t="s">
        <v>1944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1947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1948</v>
      </c>
      <c r="E3" s="315" t="s">
        <v>1949</v>
      </c>
      <c r="F3" s="315" t="s">
        <v>1950</v>
      </c>
      <c r="G3" s="315" t="s">
        <v>1951</v>
      </c>
      <c r="H3" s="315" t="s">
        <v>1952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1953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1954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1955</v>
      </c>
      <c r="C2" s="95" t="s">
        <v>1158</v>
      </c>
      <c r="D2" s="95" t="s">
        <v>596</v>
      </c>
      <c r="E2" s="95" t="s">
        <v>1956</v>
      </c>
      <c r="F2" s="95" t="s">
        <v>1957</v>
      </c>
      <c r="G2" s="95" t="s">
        <v>1958</v>
      </c>
      <c r="H2" s="95" t="s">
        <v>1959</v>
      </c>
      <c r="I2" s="95" t="s">
        <v>1960</v>
      </c>
      <c r="J2" s="95" t="s">
        <v>1961</v>
      </c>
      <c r="K2" s="131" t="s">
        <v>1962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A80</v>
      </c>
      <c r="E359" s="121" t="str">
        <f>IF(FN_MC!H361="","*",FN_MC!H361)</f>
        <v>TIQ</v>
      </c>
      <c r="F359" s="137" t="str">
        <f>IF(FN_MC!M361="","*",FN_MC!M361)</f>
        <v>-</v>
      </c>
      <c r="G359" s="121" t="str">
        <f>IF(FN_MC!I361="","*",FN_MC!I361)</f>
        <v>TRO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2025-12-29T14:05:37Z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