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68" documentId="8_{B6337239-1A00-434D-AAD0-422EA1FEB5AE}" xr6:coauthVersionLast="47" xr6:coauthVersionMax="47" xr10:uidLastSave="{B28064D5-B0AD-4D20-BD4F-3DA04A1C39C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<sst xmlns="http://schemas.openxmlformats.org/spreadsheetml/2006/main" count="7536" uniqueCount="1670">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</sst>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K148" activePane="bottomRight" state="frozen"/>
      <selection pane="bottomRight" activeCell="BP166" sqref="BP1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2">
        <v>0.87083333333333335</v>
      </c>
      <c r="AS148" s="362">
        <v>0.92500000000000004</v>
      </c>
      <c r="AT148" s="360"/>
      <c r="AU148" s="185"/>
      <c r="AV148" s="185"/>
      <c r="AW148" s="185"/>
      <c r="AX148" s="185"/>
      <c r="AY148" s="13" t="str">
        <f>IF(D148="","*",IFERROR(IF(ISODD(COUNT(AS148:AX148)),"ERRO",SUM((AT148-AS148),(AV148-AU148),(AX148-AW148))),"ERRO"))</f>
        <v>ERRO</v>
      </c>
      <c r="AZ148" s="17"/>
      <c r="BA148" s="361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e">
        <f>IF(AND(BR148&lt;1,BS148&lt;1),"Produção e Intervalo",IF(BR148&lt;1,"Intervalo",IF(BS148&lt;1,"Produção","Aderente")))</f>
        <v>#VALUE!</v>
      </c>
      <c r="BR148" s="25" t="e">
        <f>IF(OR(B148="",F148=""),"*",AY148/P148)</f>
        <v>#VALUE!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3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4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63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1636</v>
      </c>
      <c r="N170" s="18" t="s">
        <v>1637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1638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1639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1640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1641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1642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1643</v>
      </c>
      <c r="BK275" s="23" t="s">
        <v>1643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1644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1645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1646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1647</v>
      </c>
      <c r="N298" s="18" t="s">
        <v>1648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1645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1649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1650</v>
      </c>
      <c r="D5" s="347"/>
      <c r="E5" s="347"/>
      <c r="F5" s="347"/>
      <c r="G5" s="347"/>
      <c r="H5" s="347"/>
      <c r="I5" s="347"/>
      <c r="J5" s="348"/>
      <c r="K5" s="349" t="s">
        <v>1651</v>
      </c>
      <c r="L5" s="350"/>
      <c r="M5" s="350"/>
      <c r="N5" s="350"/>
      <c r="O5" s="351" t="s">
        <v>1652</v>
      </c>
      <c r="P5" s="352"/>
      <c r="Q5" s="353"/>
    </row>
    <row r="6" spans="1:17" s="102" customFormat="1" ht="15.75" customHeight="1">
      <c r="A6" s="96" t="s">
        <v>1653</v>
      </c>
      <c r="B6" s="103" t="s">
        <v>1654</v>
      </c>
      <c r="C6" s="104" t="s">
        <v>1169</v>
      </c>
      <c r="D6" s="105" t="s">
        <v>1170</v>
      </c>
      <c r="E6" s="104" t="s">
        <v>1655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1656</v>
      </c>
      <c r="M6" s="150" t="s">
        <v>30</v>
      </c>
      <c r="N6" s="151" t="s">
        <v>1164</v>
      </c>
      <c r="O6" s="315" t="s">
        <v>1207</v>
      </c>
      <c r="P6" s="169"/>
      <c r="Q6" s="216" t="s">
        <v>1657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1657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1658</v>
      </c>
      <c r="W1" s="359"/>
      <c r="X1" s="359"/>
      <c r="Y1" s="113"/>
    </row>
    <row r="2" spans="1:25" s="109" customFormat="1" ht="11.25" customHeight="1">
      <c r="A2" s="114" t="s">
        <v>1659</v>
      </c>
      <c r="B2" s="114" t="s">
        <v>1654</v>
      </c>
      <c r="C2" s="114" t="s">
        <v>7</v>
      </c>
      <c r="D2" s="115" t="s">
        <v>1169</v>
      </c>
      <c r="E2" s="115" t="s">
        <v>1170</v>
      </c>
      <c r="F2" s="115" t="s">
        <v>1653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1660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1661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1662</v>
      </c>
      <c r="C2" s="104" t="s">
        <v>1154</v>
      </c>
      <c r="D2" s="104" t="s">
        <v>1156</v>
      </c>
      <c r="E2" s="104" t="s">
        <v>1663</v>
      </c>
      <c r="F2" s="104" t="s">
        <v>1664</v>
      </c>
      <c r="G2" s="104" t="s">
        <v>1665</v>
      </c>
      <c r="H2" s="104" t="s">
        <v>1666</v>
      </c>
      <c r="I2" s="104" t="s">
        <v>1667</v>
      </c>
      <c r="J2" s="104" t="s">
        <v>1668</v>
      </c>
      <c r="K2" s="140" t="s">
        <v>1669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2025-10-16T02:59:33Z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