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46" documentId="8_{B6337239-1A00-434D-AAD0-422EA1FEB5AE}" xr6:coauthVersionLast="47" xr6:coauthVersionMax="47" xr10:uidLastSave="{4FB730BE-509A-45FE-8329-16254A12930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S371" i="12" s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S372" i="12" s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3" i="12" s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4" i="12" s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79" i="12" s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0" i="12" s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4" i="12" s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6" i="12" s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88" i="12" s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89" i="12" s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0" i="12" s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5" i="12" s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R400" i="1"/>
  <c r="S397" i="12" s="1"/>
  <c r="S400" i="1" a="1"/>
  <c r="S400" i="1" s="1"/>
  <c r="D397" i="12" s="1"/>
  <c r="T400" i="1" a="1"/>
  <c r="T400" i="1" s="1"/>
  <c r="E397" i="12" s="1"/>
  <c r="U400" i="1"/>
  <c r="AI400" i="1"/>
  <c r="BB400" i="1" s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0" i="1" l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<sst xmlns="http://schemas.openxmlformats.org/spreadsheetml/2006/main" count="10655" uniqueCount="2099">
  <si>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</si>
  <si>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</si>
  <si>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</si>
  <si>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</si>
  <si>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</si>
  <si>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</si>
  <si>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</si>
  <si>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</si>
  <si>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</si>
  <si>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</si>
  <si>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</si>
  <si>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</si>
  <si>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</si>
  <si>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</si>
  <si>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</si>
  <si>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</si>
  <si>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</si>
  <si>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</si>
  <si>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</si>
  <si>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</si>
  <si>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</si>
  <si>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</si>
  <si>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</si>
  <si>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</si>
  <si>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</si>
  <si>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</si>
  <si>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</si>
  <si>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</si>
  <si>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</si>
  <si>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</si>
  <si>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</si>
  <si>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</si>
  <si>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</si>
  <si>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</si>
  <si>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</si>
  <si>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</si>
  <si>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</si>
  <si>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</si>
  <si>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</si>
  <si>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</si>
  <si>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</si>
  <si>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</si>
  <si>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</si>
  <si>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</si>
  <si>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</si>
  <si>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</si>
  <si>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</si>
  <si>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</si>
  <si>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</si>
  <si>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</si>
  <si>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</si>
  <si>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</si>
  <si>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</si>
  <si>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</si>
  <si>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</si>
  <si>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</si>
  <si>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</si>
  <si>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</si>
  <si>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</si>
  <si>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</si>
  <si>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</si>
  <si>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</si>
  <si>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</si>
  <si>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</si>
  <si>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</si>
  <si>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</si>
  <si>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</si>
  <si>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</si>
  <si>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</si>
  <si>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</si>
  <si>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</si>
  <si>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</si>
  <si>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</si>
  <si>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</si>
  <si>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</si>
  <si>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</si>
  <si>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</si>
  <si>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</si>
  <si>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</si>
  <si>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</si>
  <si>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</si>
  <si>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</si>
  <si>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</si>
  <si>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</si>
  <si>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</si>
  <si>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</si>
  <si>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</si>
  <si>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</si>
  <si>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</si>
  <si>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</si>
  <si>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</si>
  <si>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</si>
  <si>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</si>
  <si>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</si>
  <si>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</si>
  <si>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</si>
  <si>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</si>
  <si>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</si>
  <si>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</si>
  <si>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</si>
  <si>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</si>
  <si>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</si>
  <si>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</si>
  <si>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</si>
  <si>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</si>
  <si>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</si>
  <si>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</si>
  <si>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</si>
  <si>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</si>
  <si>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</si>
  <si>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</si>
  <si>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</si>
  <si>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</si>
  <si>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</si>
  <si>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</si>
  <si>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</si>
  <si>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</si>
  <si>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</si>
  <si>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</si>
  <si>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</si>
  <si>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</si>
  <si>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</si>
  <si>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</si>
  <si>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</si>
  <si>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</si>
  <si>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</si>
  <si>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</si>
  <si>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</si>
  <si>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</si>
  <si>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</si>
  <si>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</si>
  <si>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</si>
  <si>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</si>
  <si>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</si>
  <si>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</si>
  <si>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</si>
  <si>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</si>
  <si>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</si>
  <si>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</si>
  <si>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</si>
  <si>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</si>
  <si>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</si>
  <si>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</si>
  <si>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</si>
  <si>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</si>
  <si>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</si>
  <si>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</si>
  <si>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</si>
  <si>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</si>
  <si>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</si>
  <si>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</si>
  <si>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</si>
  <si>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</si>
  <si>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</si>
  <si>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</si>
  <si>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</si>
  <si>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</si>
  <si>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</si>
  <si>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</si>
  <si>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</si>
  <si>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</si>
  <si>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</si>
  <si>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</si>
  <si>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</si>
  <si>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</si>
  <si>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</si>
  <si>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</si>
  <si>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</si>
  <si>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</si>
  <si>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</si>
  <si>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</si>
  <si>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</si>
  <si>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</si>
  <si>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</si>
  <si>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</si>
  <si>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</si>
  <si>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</si>
  <si>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</si>
  <si>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</si>
  <si>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</si>
  <si>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</si>
  <si>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</si>
  <si>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</si>
  <si>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</si>
  <si>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</si>
  <si>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</si>
  <si>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</si>
  <si>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</si>
  <si>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</si>
  <si>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</si>
  <si>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</si>
  <si>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</si>
  <si>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</si>
  <si>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</si>
  <si>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</si>
  <si>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</si>
  <si>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</si>
  <si>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</si>
  <si>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</si>
  <si>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</si>
  <si>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</si>
  <si>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</si>
  <si>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</si>
  <si>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</si>
  <si>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</si>
  <si>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</si>
  <si>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</si>
  <si>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</si>
  <si>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</si>
  <si>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</si>
  <si>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</si>
  <si>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</si>
  <si>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</si>
  <si>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</si>
  <si>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</si>
  <si>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</si>
  <si>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</si>
  <si>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</si>
  <si>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</si>
  <si>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</si>
  <si>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</si>
  <si>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</si>
  <si>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</si>
  <si>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</si>
  <si>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</si>
  <si>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</si>
  <si>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</si>
  <si>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</si>
  <si>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</si>
  <si>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</si>
  <si>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</si>
  <si>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</si>
  <si>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</si>
  <si>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</si>
  <si>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</si>
  <si>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</si>
  <si>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</si>
  <si>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</si>
  <si>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</si>
  <si>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</si>
  <si>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</si>
  <si>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</si>
  <si>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</si>
  <si>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</si>
  <si>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</si>
  <si>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</si>
  <si>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</si>
  <si>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</si>
  <si>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</si>
  <si>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</si>
  <si>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</si>
  <si>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</si>
  <si>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</si>
  <si>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</si>
  <si>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</si>
  <si>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</si>
  <si>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</si>
  <si>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</si>
  <si>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</si>
  <si>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</si>
  <si>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</si>
  <si>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</si>
  <si>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</si>
  <si>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</si>
  <si>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</si>
  <si>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</si>
  <si>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</si>
  <si>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</si>
  <si>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</si>
  <si>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</si>
  <si>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</si>
  <si>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</si>
  <si>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</si>
  <si>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</si>
  <si>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</si>
  <si>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</si>
  <si>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</si>
  <si>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</si>
  <si>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</si>
  <si>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</si>
  <si>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</si>
  <si>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</si>
  <si>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</si>
  <si>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</si>
  <si>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</si>
  <si>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</si>
  <si>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</si>
  <si>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</si>
  <si>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</si>
  <si>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</si>
  <si>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</si>
  <si>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</si>
  <si>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</si>
  <si>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</si>
  <si>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</si>
  <si>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</si>
  <si>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</si>
  <si>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</si>
  <si>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</si>
  <si>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</si>
  <si>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</si>
  <si>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</si>
  <si>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</si>
  <si>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</si>
  <si>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</si>
  <si>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</si>
  <si>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</si>
  <si>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</si>
  <si>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</si>
  <si>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</si>
  <si>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</si>
  <si>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</si>
  <si>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</si>
  <si>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</si>
  <si>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</si>
  <si>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</si>
  <si>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</si>
  <si>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</si>
  <si>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</si>
  <si>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</si>
  <si>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</si>
  <si>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</si>
  <si>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</si>
  <si>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</si>
  <si>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</si>
  <si>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</si>
  <si>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</si>
  <si>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</si>
  <si>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</si>
  <si>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</si>
  <si>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</si>
  <si>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</si>
  <si>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</si>
  <si>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</si>
  <si>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</si>
  <si>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</si>
  <si>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</si>
  <si>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</si>
  <si>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</si>
  <si>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</si>
  <si>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</si>
  <si>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</si>
  <si>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</si>
  <si>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</si>
  <si>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</si>
  <si>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</si>
  <si>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</si>
  <si>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</si>
  <si>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</si>
  <si>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</si>
  <si>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</si>
  <si>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</si>
  <si>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</si>
  <si>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</si>
  <si>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</si>
  <si>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</si>
  <si>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</si>
  <si>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</si>
  <si>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</si>
  <si>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</si>
  <si>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</si>
  <si>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</si>
  <si>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</si>
  <si>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</si>
  <si>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</si>
  <si>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</si>
  <si>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</si>
  <si>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</si>
  <si>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</si>
  <si>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</si>
  <si>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</si>
  <si>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</si>
  <si>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</si>
  <si>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</si>
  <si>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</si>
  <si>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</si>
  <si>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</si>
  <si>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</si>
  <si>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</si>
  <si>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</si>
  <si>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</si>
  <si>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</si>
  <si>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</si>
  <si>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</si>
  <si>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</si>
  <si>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</si>
  <si>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</si>
  <si>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</si>
  <si>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</si>
  <si>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</si>
  <si>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</si>
  <si>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</si>
  <si>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</si>
  <si>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</si>
  <si>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</si>
  <si>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</si>
  <si>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</si>
  <si>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</si>
  <si>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</si>
  <si>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</si>
  <si>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</si>
  <si>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</si>
  <si>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</si>
  <si>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</si>
  <si>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</si>
  <si>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</si>
  <si>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</si>
  <si>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</si>
  <si>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</si>
  <si>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</si>
  <si>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</si>
  <si>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</si>
  <si>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</si>
  <si>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</si>
  <si>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</si>
  <si>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</si>
  <si>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</si>
  <si>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</si>
  <si>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</si>
  <si>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</si>
  <si>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</si>
  <si>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</si>
  <si>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</si>
  <si>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</si>
  <si>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</si>
  <si>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</si>
  <si>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</si>
  <si>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</si>
  <si>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</si>
  <si>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</si>
  <si>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</si>
  <si>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</si>
  <si>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</si>
  <si>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</si>
  <si>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</si>
  <si>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</si>
  <si>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</si>
  <si>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</si>
  <si>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</si>
  <si>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</si>
  <si>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</si>
  <si>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</si>
  <si>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</si>
  <si>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</si>
  <si>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</si>
  <si>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</si>
  <si>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</si>
  <si>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</si>
  <si>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</si>
  <si>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</si>
  <si>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</si>
  <si>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</si>
  <si>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</si>
  <si>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</si>
  <si>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</si>
  <si>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</si>
  <si>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</si>
  <si>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</si>
  <si>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</si>
  <si>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</si>
  <si>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</si>
  <si>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</si>
  <si>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</si>
  <si>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</si>
  <si>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</si>
  <si>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</si>
  <si>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</si>
  <si>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</si>
  <si>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</si>
  <si>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</si>
  <si>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</si>
  <si>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</si>
  <si>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</si>
  <si>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</si>
  <si>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</si>
  <si>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</si>
  <si>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</si>
  <si>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</si>
  <si>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</si>
  <si>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</si>
  <si>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</si>
  <si>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</si>
  <si>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</si>
  <si>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</si>
  <si>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</si>
  <si>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</si>
  <si>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</si>
  <si>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</si>
  <si>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</si>
  <si>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</si>
  <si>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</si>
  <si>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</si>
  <si>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</si>
  <si>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</si>
  <si>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</si>
  <si>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</si>
  <si>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</si>
  <si>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</si>
  <si>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</si>
  <si>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</si>
  <si>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</si>
  <si>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</si>
  <si>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</si>
  <si>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</si>
  <si>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</si>
  <si>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</si>
  <si>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</si>
  <si>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</si>
  <si>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</si>
  <si>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</si>
  <si>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</si>
  <si>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</si>
  <si>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</si>
  <si>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</si>
  <si>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</si>
  <si>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</si>
  <si>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</si>
  <si>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</si>
  <si>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</si>
  <si>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</si>
  <si>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</si>
  <si>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</si>
  <si>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</si>
  <si>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</si>
  <si>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</si>
  <si>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</si>
  <si>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</si>
  <si>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</si>
  <si>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</si>
  <si>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</si>
  <si>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</si>
  <si>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</si>
  <si>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</si>
  <si>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</si>
  <si>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</si>
  <si>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</si>
  <si>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</si>
  <si>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</si>
  <si>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</si>
  <si>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</si>
  <si>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</si>
  <si>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</si>
  <si>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</si>
  <si>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</si>
  <si>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</si>
  <si>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</si>
  <si>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</si>
  <si>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</si>
  <si>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</si>
  <si>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</si>
  <si>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</si>
  <si>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</si>
  <si>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</si>
  <si>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</si>
  <si>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</si>
  <si>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</si>
  <si>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</si>
  <si>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</si>
  <si>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</si>
  <si>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</si>
  <si>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</si>
  <si>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</si>
  <si>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</si>
  <si>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</si>
  <si>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</si>
  <si>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</si>
  <si>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</si>
  <si>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</si>
  <si>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</si>
  <si>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</si>
  <si>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</si>
  <si>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</si>
  <si>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</si>
  <si>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</si>
  <si>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</si>
  <si>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</si>
  <si>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</si>
  <si>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</si>
  <si>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</si>
  <si>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</si>
  <si>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</si>
  <si>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</si>
  <si>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</si>
  <si>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</si>
  <si>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</si>
  <si>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</si>
  <si>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</si>
  <si>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</si>
  <si>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</si>
  <si>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</si>
  <si>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</si>
  <si>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</si>
  <si>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</si>
  <si>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</si>
  <si>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</si>
  <si>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</si>
  <si>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</si>
  <si>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</si>
  <si>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</si>
  <si>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</si>
  <si>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</si>
  <si>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</si>
  <si>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</si>
  <si>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</si>
  <si>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</si>
  <si>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</si>
  <si>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</si>
  <si>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</si>
  <si>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</si>
  <si>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</si>
  <si>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</si>
  <si>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</si>
  <si>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</si>
  <si>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</si>
  <si>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</si>
  <si>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</si>
  <si>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</si>
  <si>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</si>
  <si>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</si>
  <si>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</si>
  <si>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</si>
  <si>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</si>
  <si>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</si>
  <si>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</si>
  <si>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</si>
  <si>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</si>
  <si>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</si>
  <si>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</si>
  <si>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</si>
  <si>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</si>
  <si>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</si>
  <si>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</si>
  <si>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</si>
  <si>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</si>
  <si>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</si>
  <si>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</si>
  <si>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</si>
  <si>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</si>
  <si>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</si>
  <si>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</si>
  <si>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</si>
  <si>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</si>
  <si>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</si>
  <si>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</si>
  <si>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</si>
  <si>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</si>
  <si>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</si>
  <si>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</si>
  <si>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</si>
  <si>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</si>
  <si>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</si>
  <si>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</si>
  <si>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</si>
  <si>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</si>
  <si>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</si>
  <si>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</si>
  <si>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</si>
  <si>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</si>
  <si>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</si>
  <si>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</si>
  <si>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</si>
  <si>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</si>
  <si>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</si>
  <si>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</si>
  <si>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</si>
  <si>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</si>
  <si>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</si>
  <si>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</si>
  <si>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</si>
  <si>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</si>
  <si>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</si>
  <si>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</si>
  <si>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</si>
  <si>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</si>
  <si>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</si>
  <si>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</si>
  <si>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</si>
  <si>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</si>
  <si>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</si>
  <si>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</si>
  <si>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</si>
  <si>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</si>
  <si>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</si>
  <si>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</si>
  <si>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</si>
  <si>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</si>
  <si>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</si>
  <si>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</si>
  <si>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</si>
  <si>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</si>
  <si>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</si>
  <si>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</si>
  <si>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</si>
  <si>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</si>
  <si>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</si>
  <si>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</si>
  <si>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</si>
  <si>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</si>
  <si>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</si>
  <si>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</si>
  <si>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</si>
  <si>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</si>
  <si>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</si>
  <si>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</si>
  <si>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</si>
  <si>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</si>
  <si>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</si>
  <si>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</si>
  <si>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</si>
  <si>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</si>
  <si>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</si>
  <si>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</si>
  <si>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</si>
  <si>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</si>
  <si>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</si>
  <si>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</si>
  <si>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</si>
  <si>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</si>
  <si>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</si>
  <si>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</si>
  <si>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</si>
  <si>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</si>
  <si>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</si>
  <si>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</si>
  <si>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</si>
  <si>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</si>
  <si>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</si>
  <si>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</si>
  <si>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</si>
  <si>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</si>
  <si>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</si>
  <si>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</si>
  <si>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</si>
  <si>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</si>
  <si>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</si>
  <si>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</si>
  <si>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</si>
  <si>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</si>
  <si>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</si>
  <si>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</si>
  <si>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</si>
  <si>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</si>
  <si>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</si>
  <si>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</si>
  <si>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</si>
  <si>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</si>
  <si>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</si>
  <si>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</si>
  <si>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</si>
  <si>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</si>
  <si>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</si>
  <si>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</si>
  <si>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</si>
  <si>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</si>
  <si>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</si>
  <si>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</si>
  <si>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</si>
  <si>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</si>
  <si>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</si>
  <si>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</si>
  <si>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</si>
  <si>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</si>
  <si>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</si>
  <si>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</si>
  <si>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</si>
  <si>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</si>
  <si>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</si>
  <si>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</si>
  <si>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</si>
  <si>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</si>
  <si>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</si>
  <si>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</si>
  <si>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</si>
  <si>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</si>
  <si>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</si>
  <si>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</si>
  <si>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</si>
  <si>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</si>
  <si>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</si>
  <si>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</si>
  <si>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</si>
  <si>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</si>
  <si>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</si>
  <si>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</si>
  <si>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</si>
  <si>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</si>
  <si>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</si>
  <si>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</si>
  <si>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</si>
  <si>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</si>
  <si>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</si>
  <si>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</si>
  <si>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</si>
  <si>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</si>
  <si>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</si>
  <si>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</si>
  <si>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</si>
  <si>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</si>
  <si>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</si>
  <si>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</si>
  <si>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</si>
  <si>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</si>
  <si>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</si>
  <si>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</si>
  <si>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</si>
  <si>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</si>
  <si>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</si>
  <si>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</si>
  <si>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</si>
  <si>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</si>
  <si>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</si>
  <si>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</si>
  <si>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</si>
  <si>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</si>
  <si>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</si>
  <si>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</si>
  <si>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</si>
  <si>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</si>
  <si>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</si>
  <si>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</si>
  <si>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</si>
  <si>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</si>
  <si>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</si>
  <si>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</si>
  <si>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</si>
  <si>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</si>
  <si>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</si>
  <si>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</si>
  <si>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</si>
  <si>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</si>
  <si>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</si>
  <si>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</si>
  <si>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</si>
  <si>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</si>
  <si>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</si>
  <si>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</si>
  <si>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</si>
  <si>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</si>
  <si>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</si>
  <si>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</si>
  <si>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</si>
  <si>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</si>
  <si>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</si>
  <si>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</si>
  <si>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</si>
  <si>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</si>
  <si>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</si>
  <si>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</si>
  <si>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</si>
  <si>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</si>
  <si>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</si>
  <si>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</si>
  <si>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</si>
  <si>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</si>
  <si>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</si>
  <si>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</si>
  <si>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</si>
  <si>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</si>
  <si>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</si>
  <si>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</si>
  <si>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</si>
  <si>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</si>
  <si>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</si>
  <si>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</si>
  <si>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</si>
  <si>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</si>
  <si>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</si>
  <si>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</si>
  <si>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</si>
  <si>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</si>
  <si>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</si>
  <si>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</si>
  <si>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</si>
  <si>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</si>
  <si>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</si>
  <si>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</si>
  <si>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</si>
  <si>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</si>
  <si>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</si>
  <si>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</si>
  <si>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</si>
  <si>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</si>
  <si>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</si>
  <si>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</si>
  <si>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</si>
  <si>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</si>
  <si>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</si>
  <si>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</si>
  <si>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</si>
  <si>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</si>
  <si>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</si>
  <si>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</si>
  <si>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</si>
  <si>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</si>
  <si>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</si>
  <si>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</si>
  <si>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</si>
  <si>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</si>
  <si>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</si>
  <si>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</si>
  <si>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</si>
  <si>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</si>
  <si>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</si>
  <si>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</si>
  <si>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</si>
  <si>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</si>
  <si>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</si>
  <si>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</si>
  <si>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</si>
  <si>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</si>
  <si>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</si>
  <si>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</si>
  <si>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</si>
  <si>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</si>
  <si>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</si>
  <si>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</si>
  <si>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</si>
  <si>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</si>
  <si>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</si>
  <si>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</si>
  <si>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</si>
  <si>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</si>
  <si>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</si>
  <si>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</si>
  <si>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</si>
  <si>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</si>
  <si>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</si>
  <si>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</si>
  <si>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</si>
  <si>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</si>
  <si>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</si>
  <si>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</si>
  <si>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</si>
  <si>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</si>
  <si>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</si>
  <si>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</si>
  <si>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</si>
  <si>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</si>
  <si>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</si>
  <si>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</si>
  <si>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</si>
  <si>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</si>
  <si>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</si>
  <si>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</si>
  <si>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</si>
  <si>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</si>
  <si>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</si>
  <si>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</si>
  <si>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</si>
  <si>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</si>
  <si>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</si>
  <si>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</si>
  <si>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</si>
  <si>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</si>
  <si>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</si>
  <si>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</si>
  <si>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</si>
  <si>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</si>
  <si>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</si>
  <si>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</si>
  <si>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</si>
  <si>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</si>
  <si>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</si>
  <si>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</si>
  <si>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</si>
  <si>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</si>
  <si>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</si>
  <si>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</si>
  <si>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</si>
  <si>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</si>
  <si>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</si>
  <si>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</si>
  <si>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</si>
  <si>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</si>
  <si>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</si>
  <si>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</si>
  <si>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</si>
  <si>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</si>
  <si>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</si>
  <si>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</si>
  <si>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</si>
  <si>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</si>
  <si>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</si>
  <si>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</si>
  <si>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</si>
  <si>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</si>
  <si>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</si>
  <si>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</si>
  <si>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</si>
  <si>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</si>
  <si>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</si>
  <si>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</si>
  <si>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</si>
  <si>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</si>
  <si>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</si>
  <si>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</si>
  <si>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</si>
  <si>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</si>
  <si>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</si>
  <si>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</si>
  <si>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</si>
  <si>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</si>
  <si>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</si>
  <si>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</si>
  <si>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</si>
  <si>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</si>
  <si>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</si>
  <si>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</si>
  <si>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</si>
  <si>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</si>
  <si>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</si>
  <si>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</si>
  <si>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</si>
  <si>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</si>
  <si>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</si>
  <si>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</si>
  <si>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</si>
  <si>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</si>
  <si>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</si>
  <si>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</si>
  <si>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</si>
  <si>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</si>
  <si>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</si>
  <si>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</si>
  <si>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</si>
  <si>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</si>
  <si>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</si>
  <si>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</si>
  <si>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</si>
  <si>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</si>
  <si>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</si>
  <si>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</si>
  <si>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</si>
  <si>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</si>
  <si>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</si>
  <si>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</si>
  <si>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</si>
  <si>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</si>
  <si>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</si>
  <si>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</si>
  <si>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</si>
  <si>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</si>
  <si>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</si>
  <si>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</si>
  <si>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</si>
  <si>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</si>
  <si>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</si>
  <si>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</si>
  <si>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</si>
  <si>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</si>
  <si>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</si>
  <si>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</si>
  <si>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</si>
  <si>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</si>
  <si>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</si>
  <si>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</si>
  <si>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</si>
  <si>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</si>
  <si>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</si>
  <si>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</si>
  <si>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</si>
  <si>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</si>
  <si>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</si>
  <si>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</si>
  <si>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</si>
  <si>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</si>
  <si>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</si>
  <si>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</si>
  <si>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</si>
  <si>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</si>
  <si>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</si>
  <si>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</si>
  <si>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</si>
  <si>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</si>
  <si>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</si>
  <si>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</si>
  <si>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</si>
  <si>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</si>
  <si>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</si>
  <si>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</si>
  <si>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</si>
  <si>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</si>
  <si>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</si>
  <si>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</si>
  <si>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</si>
  <si>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</si>
  <si>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</si>
  <si>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</si>
  <si>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</si>
  <si>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</si>
  <si>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</si>
  <si>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</si>
  <si>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</si>
  <si>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</si>
  <si>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</si>
  <si>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</si>
  <si>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</si>
  <si>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</si>
  <si>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</si>
  <si>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</si>
  <si>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</si>
  <si>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</si>
  <si>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</si>
  <si>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</si>
  <si>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</si>
  <si>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</si>
  <si>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</si>
  <si>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</si>
  <si>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</si>
  <si>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</si>
  <si>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</si>
  <si>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</si>
  <si>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</si>
  <si>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</si>
  <si>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</si>
  <si>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</si>
  <si>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</si>
  <si>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</si>
  <si>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</si>
  <si>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</si>
  <si>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</si>
  <si>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</si>
  <si>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</si>
  <si>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</si>
  <si>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</si>
  <si>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</si>
  <si>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</si>
  <si>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</si>
  <si>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</si>
  <si>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</si>
  <si>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</si>
  <si>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</si>
  <si>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</si>
  <si>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</si>
  <si>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</si>
  <si>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</si>
  <si>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</si>
  <si>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</si>
  <si>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</si>
  <si>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</si>
  <si>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</si>
  <si>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</si>
  <si>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</si>
  <si>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</si>
  <si>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</si>
  <si>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</si>
  <si>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</si>
  <si>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</si>
  <si>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</si>
  <si>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</si>
  <si>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</si>
  <si>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</si>
  <si>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</si>
  <si>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</si>
  <si>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</si>
  <si>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</si>
  <si>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</si>
  <si>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</si>
  <si>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</si>
  <si>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</si>
  <si>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</si>
  <si>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</si>
  <si>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</si>
  <si>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</si>
  <si>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</si>
  <si>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</si>
  <si>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</si>
  <si>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</si>
  <si>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</si>
  <si>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</si>
  <si>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</si>
  <si>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</si>
  <si>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</si>
  <si>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</si>
  <si>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</si>
  <si>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</si>
  <si>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</si>
  <si>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</si>
  <si>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</si>
  <si>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</si>
  <si>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</si>
  <si>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</si>
  <si>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</si>
  <si>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</si>
  <si>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</si>
  <si>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</si>
  <si>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</si>
  <si>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</si>
  <si>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</si>
  <si>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</si>
  <si>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</si>
  <si>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</si>
  <si>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</si>
  <si>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</si>
  <si>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</si>
  <si>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</si>
  <si>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</si>
  <si>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</si>
  <si>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</si>
  <si>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</si>
  <si>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</si>
  <si>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</si>
  <si>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</si>
  <si>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</si>
  <si>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</si>
  <si>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</si>
  <si>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</si>
  <si>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</si>
  <si>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</si>
  <si>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</si>
  <si>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</si>
  <si>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</si>
  <si>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</si>
  <si>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</si>
  <si>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</si>
  <si>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</si>
  <si>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</si>
  <si>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</si>
  <si>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</si>
  <si>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</si>
  <si>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</si>
  <si>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</si>
  <si>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</si>
  <si>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</si>
  <si>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</si>
  <si>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</si>
  <si>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</si>
  <si>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</si>
  <si>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</si>
  <si>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</si>
  <si>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</si>
  <si>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</si>
  <si>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</si>
  <si>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</si>
  <si>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</si>
  <si>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</si>
  <si>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</si>
  <si>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</si>
  <si>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</si>
  <si>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</si>
  <si>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</si>
  <si>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</si>
  <si>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</si>
  <si>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</si>
  <si>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</si>
  <si>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</si>
  <si>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</si>
  <si>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</si>
  <si>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</si>
  <si>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</si>
  <si>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</si>
  <si>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</si>
  <si>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</si>
  <si>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</si>
  <si>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</si>
  <si>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</si>
  <si>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</si>
  <si>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</si>
  <si>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</si>
  <si>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</si>
  <si>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</si>
  <si>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</si>
  <si>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</si>
  <si>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</si>
  <si>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</si>
  <si>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</si>
  <si>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</si>
  <si>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</si>
  <si>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</si>
  <si>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</si>
  <si>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</si>
  <si>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</si>
  <si>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</si>
  <si>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</si>
  <si>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</si>
  <si>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</si>
  <si>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</si>
  <si>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</si>
  <si>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</si>
  <si>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</si>
  <si>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</si>
  <si>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</si>
  <si>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</si>
  <si>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</si>
  <si>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</si>
  <si>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</si>
  <si>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</si>
  <si>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</si>
  <si>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</si>
  <si>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</si>
  <si>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</si>
  <si>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</si>
  <si>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</si>
  <si>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</si>
  <si>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</si>
  <si>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</si>
  <si>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</si>
  <si>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</si>
  <si>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</si>
  <si>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</si>
  <si>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</si>
  <si>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</si>
  <si>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</si>
  <si>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</si>
  <si>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</si>
  <si>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</si>
  <si>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</si>
  <si>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</si>
  <si>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</si>
  <si>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</si>
  <si>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</si>
  <si>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</si>
  <si>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</si>
  <si>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</si>
  <si>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</si>
  <si>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</si>
  <si>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</si>
  <si>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</si>
  <si>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</si>
  <si>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</si>
  <si>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</si>
  <si>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</si>
  <si>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</si>
  <si>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</si>
  <si>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</si>
  <si>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</si>
  <si>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</si>
  <si>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</si>
  <si>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</si>
  <si>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</si>
  <si>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</si>
  <si>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</si>
  <si>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</si>
  <si>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</si>
  <si>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</si>
  <si>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</si>
  <si>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</si>
  <si>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</si>
  <si>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</si>
  <si>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</si>
  <si>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</si>
  <si>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</si>
  <si>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</si>
  <si>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</si>
  <si>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</si>
  <si>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</si>
  <si>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</si>
  <si>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</si>
  <si>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</si>
  <si>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</si>
  <si>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</si>
  <si>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</si>
  <si>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</si>
  <si>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</si>
  <si>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</si>
  <si>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</si>
  <si>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</si>
  <si>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</si>
  <si>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</si>
  <si>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</si>
  <si>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</si>
  <si>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</si>
  <si>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</si>
  <si>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</si>
  <si>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</si>
  <si>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</si>
  <si>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</si>
  <si>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</si>
  <si>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</si>
  <si>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</si>
  <si>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</si>
  <si>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</si>
  <si>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</si>
  <si>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</si>
  <si>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</si>
  <si>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</si>
  <si>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</si>
  <si>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</si>
  <si>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</si>
  <si>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</si>
  <si>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</si>
  <si>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</si>
  <si>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</si>
  <si>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</si>
  <si>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</si>
  <si>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</si>
  <si>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</si>
  <si>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</si>
  <si>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</si>
  <si>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</si>
  <si>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</si>
  <si>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</si>
  <si>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</si>
  <si>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</si>
  <si>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</si>
  <si>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</si>
  <si>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</si>
  <si>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</si>
  <si>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</si>
  <si>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</si>
  <si>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</si>
  <si>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</si>
  <si>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</si>
  <si>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</si>
  <si>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</si>
  <si>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</si>
  <si>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</si>
  <si>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</si>
  <si>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</si>
  <si>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</si>
  <si>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</si>
  <si>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</si>
  <si>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</si>
  <si>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</si>
  <si>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</si>
  <si>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</si>
  <si>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</si>
  <si>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</si>
  <si>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</si>
  <si>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</si>
  <si>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</si>
  <si>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</si>
  <si>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</si>
  <si>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</si>
  <si>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</si>
  <si>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</si>
  <si>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</si>
  <si>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</si>
  <si>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</si>
  <si>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</si>
  <si>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</si>
  <si>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</si>
  <si>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</si>
  <si>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</si>
  <si>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</si>
  <si>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</si>
  <si>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</si>
  <si>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</si>
  <si>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</si>
  <si>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</si>
  <si>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</si>
  <si>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</si>
  <si>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</si>
  <si>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</si>
  <si>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</si>
  <si>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</si>
  <si>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</si>
  <si>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</si>
  <si>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</si>
  <si>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</si>
  <si>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</si>
  <si>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</si>
  <si>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</si>
  <si>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</si>
  <si>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</si>
  <si>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</si>
  <si>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</si>
  <si>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</si>
  <si>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</si>
  <si>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</si>
  <si>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</si>
  <si>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</si>
  <si>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</si>
  <si>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</si>
  <si>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</si>
  <si>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</si>
  <si>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</si>
  <si>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</si>
  <si>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</si>
  <si>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</si>
  <si>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</si>
  <si>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</si>
  <si>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</si>
  <si>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</si>
  <si>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</si>
  <si>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</si>
  <si>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</si>
  <si>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</si>
  <si>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</si>
  <si>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</si>
  <si>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</si>
  <si>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</si>
  <si>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</si>
  <si>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</si>
  <si>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</si>
  <si>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</si>
  <si>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</si>
  <si>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</si>
  <si>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</si>
  <si>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</si>
  <si>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</si>
  <si>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</si>
  <si>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</si>
  <si>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</si>
  <si>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</si>
  <si>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</si>
  <si>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</si>
  <si>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</si>
  <si>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</si>
  <si>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</si>
  <si>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</si>
  <si>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</si>
  <si>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</si>
  <si>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</si>
  <si>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</si>
  <si>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</si>
  <si>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</si>
  <si>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</si>
  <si>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</si>
  <si>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</si>
  <si>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</si>
  <si>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</si>
  <si>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</si>
  <si>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</si>
  <si>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</si>
  <si>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</si>
  <si>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</si>
  <si>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</si>
  <si>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</si>
  <si>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</si>
  <si>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</si>
  <si>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</si>
  <si>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</si>
  <si>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</si>
  <si>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</si>
  <si>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</si>
  <si>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</si>
  <si>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</si>
  <si>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</si>
  <si>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</si>
  <si>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</si>
  <si>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</si>
  <si>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</si>
  <si>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</si>
  <si>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</si>
  <si>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</si>
  <si>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</si>
  <si>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</si>
  <si>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</si>
  <si>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</si>
  <si>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</si>
  <si>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</si>
  <si>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</si>
  <si>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</si>
  <si>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</si>
  <si>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</si>
  <si>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</si>
  <si>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</si>
  <si>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</si>
  <si>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</si>
  <si>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</si>
  <si>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</si>
  <si>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</si>
  <si>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</si>
  <si>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</si>
  <si>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</si>
  <si>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</si>
  <si>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</si>
  <si>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</si>
  <si>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</si>
  <si>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</si>
  <si>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</si>
  <si>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</si>
  <si>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</si>
  <si>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</si>
  <si>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</si>
  <si>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</si>
  <si>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</si>
  <si>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</si>
  <si>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</si>
  <si>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</si>
  <si>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</si>
  <si>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</si>
  <si>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</si>
  <si>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</si>
  <si>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</si>
  <si>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</si>
  <si>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</si>
  <si>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</si>
  <si>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</si>
  <si>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</si>
  <si>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</si>
  <si>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</si>
  <si>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</si>
  <si>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</si>
  <si>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</si>
  <si>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</si>
  <si>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</si>
  <si>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</si>
  <si>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</si>
  <si>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</si>
  <si>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</si>
  <si>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</si>
  <si>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</si>
  <si>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</si>
  <si>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</si>
  <si>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</si>
  <si>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</si>
  <si>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</si>
  <si>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</si>
  <si>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</si>
  <si>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</si>
  <si>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</si>
  <si>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</si>
  <si>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</si>
  <si>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</si>
  <si>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</si>
  <si>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</si>
  <si>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</si>
  <si>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</si>
  <si>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</si>
  <si>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</si>
  <si>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</si>
  <si>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</si>
  <si>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</si>
  <si>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</si>
  <si>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</si>
  <si>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</si>
  <si>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</si>
  <si>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</si>
  <si>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</si>
  <si>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</si>
  <si>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</si>
  <si>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</si>
  <si>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</si>
  <si>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</si>
  <si>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</si>
  <si>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</si>
  <si>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</si>
  <si>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</si>
  <si>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</si>
  <si>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</si>
  <si>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</si>
  <si>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</si>
  <si>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</si>
  <si>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</si>
  <si>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</si>
  <si>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</si>
  <si>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</si>
  <si>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</si>
  <si>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</si>
  <si>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</si>
  <si>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</si>
  <si>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</si>
  <si>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</si>
  <si>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</si>
  <si>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</si>
  <si>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</si>
  <si>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</si>
  <si>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</si>
  <si>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</si>
  <si>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</si>
  <si>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</si>
  <si>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</si>
  <si>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</si>
  <si>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</si>
  <si>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</si>
  <si>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</si>
  <si>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</si>
  <si>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</si>
  <si>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</si>
  <si>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</si>
  <si>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</si>
  <si>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</si>
  <si>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</si>
  <si>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</si>
  <si>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</si>
  <si>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</si>
  <si>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</si>
  <si>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</si>
  <si>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</si>
  <si>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</si>
  <si>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</si>
  <si>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</si>
  <si>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</si>
  <si>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</si>
  <si>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</si>
  <si>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</si>
  <si>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</si>
  <si>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</si>
  <si>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</si>
  <si>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</si>
  <si>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</si>
  <si>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</si>
  <si>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</si>
  <si>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</si>
  <si>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</si>
  <si>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</si>
  <si>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</si>
  <si>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</si>
  <si>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</si>
  <si>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</si>
  <si>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</si>
  <si>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</si>
  <si>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</si>
  <si>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</si>
  <si>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</si>
  <si>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</si>
  <si>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</si>
  <si>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</si>
  <si>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</si>
  <si>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</si>
  <si>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</si>
  <si>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</si>
  <si>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</si>
  <si>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</si>
  <si>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</si>
  <si>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</si>
  <si>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</si>
  <si>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</si>
  <si>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</si>
  <si>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</si>
  <si>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</si>
  <si>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</si>
  <si>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</si>
  <si>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</si>
  <si>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</si>
  <si>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</si>
  <si>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</si>
  <si>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</si>
  <si>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</si>
  <si>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</si>
  <si>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</si>
  <si>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</si>
  <si>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</si>
  <si>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</si>
  <si>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</si>
  <si>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</si>
  <si>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</si>
  <si>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</si>
  <si>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</si>
  <si>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</si>
  <si>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</si>
  <si>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</si>
  <si>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</si>
  <si>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</si>
  <si>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</si>
  <si>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</si>
  <si>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</si>
  <si>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</si>
  <si>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</si>
  <si>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</si>
  <si>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</si>
  <si>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</si>
  <si>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</si>
  <si>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</si>
  <si>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</si>
  <si>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</si>
  <si>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</si>
  <si>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</si>
  <si>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</si>
  <si>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</si>
  <si>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</si>
  <si>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</si>
  <si>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</si>
  <si>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</si>
  <si>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</si>
  <si>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</si>
  <si>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</si>
  <si>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</si>
  <si>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</si>
  <si>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</si>
  <si>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</si>
  <si>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</si>
  <si>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</si>
  <si>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</si>
  <si>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</si>
  <si>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</si>
  <si>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</si>
  <si>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</si>
  <si>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</si>
  <si>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</si>
  <si>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</si>
  <si>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</si>
  <si>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</si>
  <si>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</si>
  <si>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</si>
  <si>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</si>
  <si>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</si>
  <si>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</si>
  <si>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</si>
  <si>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</si>
  <si>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</si>
  <si>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</si>
  <si>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</si>
  <si>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</si>
  <si>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</si>
  <si>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</si>
  <si>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</si>
  <si>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</si>
  <si>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</si>
  <si>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</si>
  <si>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</si>
  <si>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</si>
  <si>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</si>
  <si>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</si>
  <si>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</si>
  <si>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</si>
  <si>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</si>
  <si>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</si>
  <si>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</si>
  <si>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</si>
  <si>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</si>
  <si>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</si>
  <si>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</si>
  <si>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</si>
  <si>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</si>
  <si>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</si>
  <si>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</si>
  <si>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</si>
  <si>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</si>
  <si>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</si>
  <si>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</si>
  <si>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</si>
  <si>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</si>
  <si>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</si>
  <si>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</si>
  <si>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</si>
  <si>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</si>
  <si>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</si>
  <si>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</si>
  <si>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</si>
  <si>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</si>
  <si>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</si>
  <si>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</si>
  <si>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</si>
  <si>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</si>
  <si>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</si>
  <si>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</si>
  <si>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</si>
  <si>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</si>
  <si>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</si>
  <si>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</si>
  <si>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</si>
  <si>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</si>
  <si>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</si>
  <si>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</si>
  <si>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</si>
  <si>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</si>
  <si>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</si>
  <si>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</si>
  <si>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</si>
  <si>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</si>
  <si>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</si>
  <si>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</si>
  <si>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</si>
  <si>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</si>
  <si>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</si>
  <si>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</si>
  <si>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</si>
  <si>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</si>
  <si>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</si>
  <si>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</si>
  <si>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</si>
  <si>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</si>
  <si>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</si>
  <si>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</si>
  <si>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</si>
  <si>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</si>
  <si>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</si>
  <si>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</si>
  <si>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</si>
  <si>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</si>
  <si>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</si>
  <si>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</si>
  <si>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</si>
  <si>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</si>
  <si>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</si>
  <si>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</si>
  <si>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</si>
  <si>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</si>
  <si>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</si>
  <si>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</si>
  <si>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</si>
  <si>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</si>
  <si>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</si>
  <si>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</si>
  <si>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</si>
  <si>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</si>
  <si>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</si>
  <si>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</si>
  <si>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</si>
  <si>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</si>
  <si>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</si>
  <si>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</si>
  <si>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</si>
  <si>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</si>
  <si>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</si>
  <si>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</si>
  <si>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</si>
  <si>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</si>
  <si>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</si>
  <si>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</si>
  <si>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</si>
  <si>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</si>
  <si>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</si>
  <si>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</si>
  <si>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</si>
  <si>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</si>
  <si>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</si>
  <si>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</si>
  <si>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</si>
  <si>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</si>
  <si>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</si>
  <si>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</si>
  <si>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</si>
  <si>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</si>
  <si>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</si>
  <si>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</si>
  <si>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</si>
  <si>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</si>
  <si>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</si>
  <si>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</si>
  <si>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</si>
  <si>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</si>
  <si>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</si>
  <si>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</si>
  <si>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</si>
  <si>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</si>
  <si>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</si>
  <si>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</si>
  <si>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</si>
  <si>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</si>
  <si>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</si>
  <si>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</si>
  <si>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</si>
  <si>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</si>
  <si>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</si>
  <si>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</si>
  <si>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</si>
  <si>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</si>
  <si>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</si>
  <si>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</si>
  <si>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</si>
  <si>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</si>
  <si>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</si>
  <si>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</si>
  <si>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</si>
  <si>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</si>
  <si>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</si>
  <si>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</si>
  <si>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</si>
  <si>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</si>
  <si>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</si>
  <si>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</si>
  <si>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</si>
  <si>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</si>
  <si>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</si>
  <si>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</si>
  <si>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</si>
  <si>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</si>
  <si>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</si>
  <si>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</si>
  <si>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</si>
  <si>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</si>
  <si>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</si>
  <si>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</si>
  <si>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</si>
  <si>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</si>
  <si>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</si>
  <si>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</si>
  <si>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</si>
  <si>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</si>
  <si>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</si>
  <si>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</si>
  <si>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</si>
  <si>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</si>
  <si>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</si>
  <si>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</si>
  <si>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</si>
  <si>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</si>
  <si>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</si>
  <si>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</si>
  <si>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</si>
  <si>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</si>
  <si>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</si>
  <si>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</si>
  <si>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</si>
  <si>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</si>
  <si>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</si>
  <si>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</si>
  <si>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</si>
  <si>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</si>
  <si>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</si>
  <si>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</si>
  <si>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</si>
  <si>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</si>
  <si>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</si>
  <si>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</si>
  <si>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</si>
  <si>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</si>
  <si>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</si>
  <si>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</si>
  <si>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</si>
  <si>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</si>
  <si>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</si>
  <si>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</si>
  <si>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</si>
  <si>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</si>
  <si>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</si>
  <si>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</si>
  <si>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</si>
  <si>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</si>
  <si>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</si>
  <si>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</si>
  <si>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</si>
  <si>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</si>
  <si>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</si>
  <si>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</si>
  <si>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</si>
  <si>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</si>
  <si>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</si>
  <si>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</si>
  <si>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</si>
  <si>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</si>
  <si>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</si>
  <si>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</si>
  <si>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</si>
  <si>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</si>
  <si>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</si>
  <si>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</si>
  <si>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</si>
  <si>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</si>
  <si>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</si>
  <si>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</si>
  <si>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</si>
  <si>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</si>
  <si>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</si>
  <si>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</si>
  <si>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</si>
  <si>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</si>
  <si>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</si>
  <si>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</si>
  <si>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</si>
  <si>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</si>
  <si>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</si>
  <si>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</si>
  <si>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</si>
  <si>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</si>
  <si>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</si>
  <si>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</si>
  <si>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</si>
  <si>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</si>
  <si>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</si>
  <si>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</si>
  <si>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</si>
  <si>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</si>
  <si>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</si>
  <si>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</si>
  <si>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</si>
  <si>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</si>
  <si>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</si>
  <si>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</si>
  <si>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</si>
  <si>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</si>
  <si>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</si>
  <si>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</si>
  <si>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</si>
  <si>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</si>
  <si>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</si>
  <si>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</si>
  <si>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</si>
  <si>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</si>
  <si>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</si>
  <si>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</si>
  <si>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</si>
  <si>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</si>
  <si>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</si>
  <si>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</si>
  <si>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</si>
  <si>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</si>
  <si>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</si>
  <si>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</si>
  <si>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</si>
  <si>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</si>
  <si>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MC1 08h03 / autorizado entrada na via 08h05 / Em intervalo 08h39 até 14h03.</t>
  </si>
  <si>
    <t>Não solicita MC1 / Em manutenção.</t>
  </si>
  <si>
    <t>ZIQ-ZPQ</t>
  </si>
  <si>
    <t>ZIQZPD</t>
  </si>
  <si>
    <t>Inspeção RIV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</si>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</sst>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40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E1" activePane="topRight" state="frozen"/>
      <selection pane="topRight" activeCell="BQ393" sqref="BQ39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1" t="s">
        <v>1127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1128</v>
      </c>
      <c r="BI1" s="346"/>
      <c r="BJ1" s="347"/>
      <c r="BK1" s="348"/>
      <c r="BL1" s="49"/>
      <c r="BM1" s="338" t="s">
        <v>1129</v>
      </c>
      <c r="BN1" s="339"/>
      <c r="BO1" s="339"/>
      <c r="BP1" s="339"/>
      <c r="BQ1" s="339"/>
      <c r="BR1" s="339"/>
      <c r="BS1" s="34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1" t="s">
        <v>1130</v>
      </c>
      <c r="AJ2" s="342"/>
      <c r="AK2" s="342"/>
      <c r="AL2" s="342"/>
      <c r="AM2" s="342"/>
      <c r="AN2" s="342"/>
      <c r="AO2" s="342"/>
      <c r="AP2" s="342"/>
      <c r="AQ2" s="344"/>
      <c r="AR2" s="239"/>
      <c r="AS2" s="356" t="s">
        <v>1133</v>
      </c>
      <c r="AT2" s="343"/>
      <c r="AU2" s="343"/>
      <c r="AV2" s="343"/>
      <c r="AW2" s="343"/>
      <c r="AX2" s="342"/>
      <c r="AY2" s="344"/>
      <c r="AZ2" s="4"/>
      <c r="BA2" s="335" t="s">
        <v>1134</v>
      </c>
      <c r="BB2" s="337"/>
      <c r="BC2" s="341" t="s">
        <v>1131</v>
      </c>
      <c r="BD2" s="342"/>
      <c r="BE2" s="342"/>
      <c r="BF2" s="344"/>
      <c r="BG2" s="3"/>
      <c r="BH2" s="349"/>
      <c r="BI2" s="350"/>
      <c r="BJ2" s="351"/>
      <c r="BK2" s="352"/>
      <c r="BL2" s="49"/>
      <c r="BM2" s="353"/>
      <c r="BN2" s="354"/>
      <c r="BO2" s="354"/>
      <c r="BP2" s="354"/>
      <c r="BQ2" s="354"/>
      <c r="BR2" s="354"/>
      <c r="BS2" s="35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5" t="s">
        <v>1135</v>
      </c>
      <c r="AJ3" s="337"/>
      <c r="AK3" s="335" t="s">
        <v>1136</v>
      </c>
      <c r="AL3" s="336"/>
      <c r="AM3" s="336"/>
      <c r="AN3" s="336"/>
      <c r="AO3" s="336"/>
      <c r="AP3" s="336"/>
      <c r="AQ3" s="337"/>
      <c r="AR3" s="240"/>
      <c r="AS3" s="359" t="s">
        <v>1142</v>
      </c>
      <c r="AT3" s="360"/>
      <c r="AU3" s="359" t="s">
        <v>1143</v>
      </c>
      <c r="AV3" s="360"/>
      <c r="AW3" s="359" t="s">
        <v>1144</v>
      </c>
      <c r="AX3" s="361"/>
      <c r="AY3" s="63" t="s">
        <v>1145</v>
      </c>
      <c r="AZ3" s="63"/>
      <c r="BA3" s="357"/>
      <c r="BB3" s="358"/>
      <c r="BC3" s="335" t="s">
        <v>1138</v>
      </c>
      <c r="BD3" s="336"/>
      <c r="BE3" s="336"/>
      <c r="BF3" s="337"/>
      <c r="BG3" s="62"/>
      <c r="BH3" s="349"/>
      <c r="BI3" s="350"/>
      <c r="BJ3" s="351"/>
      <c r="BK3" s="352"/>
      <c r="BL3" s="49"/>
      <c r="BM3" s="338" t="s">
        <v>1146</v>
      </c>
      <c r="BN3" s="339"/>
      <c r="BO3" s="339"/>
      <c r="BP3" s="340"/>
      <c r="BQ3" s="338" t="s">
        <v>757</v>
      </c>
      <c r="BR3" s="339"/>
      <c r="BS3" s="340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 t="s">
        <v>988</v>
      </c>
      <c r="BN387" s="14" t="s">
        <v>988</v>
      </c>
      <c r="BO387" s="165" t="s">
        <v>988</v>
      </c>
      <c r="BP387" s="16" t="s">
        <v>2065</v>
      </c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>SemOportunidadeSemOportunidade</v>
      </c>
    </row>
    <row r="388" spans="1:72" hidden="1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>
        <v>15</v>
      </c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 t="s">
        <v>982</v>
      </c>
      <c r="BN388" s="14" t="s">
        <v>982</v>
      </c>
      <c r="BO388" s="165" t="s">
        <v>982</v>
      </c>
      <c r="BP388" s="16" t="s">
        <v>607</v>
      </c>
      <c r="BQ388" s="12" t="str">
        <f t="shared" si="61"/>
        <v>Intervalo</v>
      </c>
      <c r="BR388" s="18">
        <f t="shared" si="62"/>
        <v>0.5</v>
      </c>
      <c r="BS388" s="18">
        <f t="shared" si="63"/>
        <v>1</v>
      </c>
      <c r="BT388" s="225" t="str">
        <f t="shared" si="59"/>
        <v>OKOK</v>
      </c>
    </row>
    <row r="389" spans="1:72" hidden="1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 hidden="1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 hidden="1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 hidden="1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34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 hidden="1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0.5854166666666667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0.22500000000000003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2075</v>
      </c>
      <c r="BL393" s="15"/>
      <c r="BM393" s="14" t="s">
        <v>982</v>
      </c>
      <c r="BN393" s="14" t="s">
        <v>982</v>
      </c>
      <c r="BO393" s="165" t="s">
        <v>982</v>
      </c>
      <c r="BP393" s="16" t="s">
        <v>607</v>
      </c>
      <c r="BQ393" s="12" t="str">
        <f t="shared" si="61"/>
        <v>Produção</v>
      </c>
      <c r="BR393" s="18">
        <f t="shared" si="62"/>
        <v>2.7000000000000006</v>
      </c>
      <c r="BS393" s="18">
        <f t="shared" si="63"/>
        <v>0</v>
      </c>
      <c r="BT393" s="225" t="str">
        <f t="shared" si="59"/>
        <v>OKOK</v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2076</v>
      </c>
      <c r="BK398" s="16" t="s">
        <v>2076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2076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1</v>
      </c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2077</v>
      </c>
      <c r="N400" s="204" t="s">
        <v>2078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2079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/>
      <c r="AS400" s="38"/>
      <c r="AT400" s="38"/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/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1</v>
      </c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1215</v>
      </c>
      <c r="R1" s="366"/>
      <c r="U1" s="102"/>
      <c r="V1" s="367" t="s">
        <v>2080</v>
      </c>
      <c r="W1" s="367"/>
      <c r="X1" s="367"/>
      <c r="Y1" s="104"/>
    </row>
    <row r="2" spans="1:25" s="100" customFormat="1" ht="11.25" customHeight="1">
      <c r="A2" s="105" t="s">
        <v>2081</v>
      </c>
      <c r="B2" s="105" t="s">
        <v>2082</v>
      </c>
      <c r="C2" s="105" t="s">
        <v>603</v>
      </c>
      <c r="D2" s="106" t="s">
        <v>1167</v>
      </c>
      <c r="E2" s="106" t="s">
        <v>1168</v>
      </c>
      <c r="F2" s="106" t="s">
        <v>2083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2084</v>
      </c>
      <c r="U2" s="108" t="s">
        <v>1170</v>
      </c>
      <c r="V2" s="103">
        <f ca="1">TODAY()-1</f>
        <v>45990</v>
      </c>
      <c r="W2" s="103">
        <f ca="1">V2-1</f>
        <v>45989</v>
      </c>
      <c r="X2" s="103">
        <f ca="1">W2-1</f>
        <v>45988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1526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1526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1526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1526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1526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1000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15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1526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1526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1000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1526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1000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15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1526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15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1526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1000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15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1000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1000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15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1526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1000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15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1526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15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1000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15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1526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1000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40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15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1526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1000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1000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15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1000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40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15</v>
      </c>
      <c r="W326" s="112">
        <f ca="1">_xlfn.XLOOKUP(G326&amp;$W$2,BS_CONTROLE[CHAVE],BS_CONTROLE[Quantidade_11],"-")</f>
        <v>1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1526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1000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0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0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3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40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15</v>
      </c>
      <c r="W344" s="112">
        <f ca="1">_xlfn.XLOOKUP(G344&amp;$W$2,BS_CONTROLE[CHAVE],BS_CONTROLE[Quantidade_11],"-")</f>
        <v>1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2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1526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1000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3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15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1000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3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1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40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15</v>
      </c>
      <c r="W370" s="112">
        <f ca="1">_xlfn.XLOOKUP(G370&amp;$W$2,BS_CONTROLE[CHAVE],BS_CONTROLE[Quantidade_11],"-")</f>
        <v>1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2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250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1526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1000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0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2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15</v>
      </c>
      <c r="W385" s="112">
        <f ca="1">_xlfn.XLOOKUP(G385&amp;$W$2,BS_CONTROLE[CHAVE],BS_CONTROLE[Quantidade_11],"-")</f>
        <v>1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1000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>
        <f ca="1">_xlfn.XLOOKUP(G388&amp;$W$2,BS_CONTROLE[CHAVE],BS_CONTROLE[Quantidade_11],"-")</f>
        <v>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0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1000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377" sqref="Q3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8" t="s">
        <v>2085</v>
      </c>
      <c r="D5" s="369"/>
      <c r="E5" s="369"/>
      <c r="F5" s="369"/>
      <c r="G5" s="369"/>
      <c r="H5" s="369"/>
      <c r="I5" s="369"/>
      <c r="J5" s="370"/>
      <c r="K5" s="371" t="s">
        <v>2086</v>
      </c>
      <c r="L5" s="372"/>
      <c r="M5" s="372"/>
      <c r="N5" s="372"/>
      <c r="O5" s="373" t="s">
        <v>2087</v>
      </c>
      <c r="P5" s="374"/>
      <c r="Q5" s="375"/>
    </row>
    <row r="6" spans="1:17" s="93" customFormat="1" ht="15.75" customHeight="1">
      <c r="A6" s="87" t="s">
        <v>2083</v>
      </c>
      <c r="B6" s="94" t="s">
        <v>2082</v>
      </c>
      <c r="C6" s="95" t="s">
        <v>1167</v>
      </c>
      <c r="D6" s="96" t="s">
        <v>1168</v>
      </c>
      <c r="E6" s="95" t="s">
        <v>2088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2089</v>
      </c>
      <c r="M6" s="139" t="s">
        <v>626</v>
      </c>
      <c r="N6" s="140" t="s">
        <v>1162</v>
      </c>
      <c r="O6" s="246" t="s">
        <v>1205</v>
      </c>
      <c r="P6" s="157"/>
      <c r="Q6" s="193" t="s">
        <v>2090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14h03.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2091</v>
      </c>
      <c r="C2" s="95" t="s">
        <v>1152</v>
      </c>
      <c r="D2" s="95" t="s">
        <v>1154</v>
      </c>
      <c r="E2" s="95" t="s">
        <v>2092</v>
      </c>
      <c r="F2" s="95" t="s">
        <v>2093</v>
      </c>
      <c r="G2" s="95" t="s">
        <v>2094</v>
      </c>
      <c r="H2" s="95" t="s">
        <v>2095</v>
      </c>
      <c r="I2" s="95" t="s">
        <v>2096</v>
      </c>
      <c r="J2" s="95" t="s">
        <v>2097</v>
      </c>
      <c r="K2" s="131" t="s">
        <v>2098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2025-11-30T10:19:50Z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