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74" documentId="8_{B6337239-1A00-434D-AAD0-422EA1FEB5AE}" xr6:coauthVersionLast="47" xr6:coauthVersionMax="47" xr10:uidLastSave="{5778B832-299E-413C-8C83-3F58206987B1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 a="1"/>
  <c r="H77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<sst xmlns="http://schemas.openxmlformats.org/spreadsheetml/2006/main" count="5062" uniqueCount="1482">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</sst>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J1" activePane="topRight" state="frozen"/>
      <selection pane="topRight" activeCell="L74" sqref="L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0.33333333333333331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MARCOS (TF-520)46062</v>
      </c>
      <c r="B77" s="133">
        <v>46062</v>
      </c>
      <c r="C77" s="7">
        <f>IF(BS_CONTROLE[[#This Row],[DATA]]="","",WEEKNUM(BS_CONTROLE[[#This Row],[DATA]]))</f>
        <v>7</v>
      </c>
      <c r="D77" s="45" t="s">
        <v>334</v>
      </c>
      <c r="E77" s="185">
        <v>94</v>
      </c>
      <c r="F77" s="134" t="s">
        <v>193</v>
      </c>
      <c r="G77" s="8" t="str">
        <f>IF(D77="","*",VLOOKUP(F77,BS_ATIVIDADE[#All],3,FALSE))</f>
        <v>SOLDA</v>
      </c>
      <c r="H77" s="14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7" s="135" t="s">
        <v>11</v>
      </c>
      <c r="J77" s="151">
        <v>74</v>
      </c>
      <c r="K77" s="151">
        <v>280.5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7" s="135">
        <v>0.375</v>
      </c>
      <c r="P77" s="135">
        <v>8.3333333333333329E-2</v>
      </c>
      <c r="Q77" s="71">
        <v>1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 t="s">
        <v>1324</v>
      </c>
      <c r="W77" s="135" t="s">
        <v>1314</v>
      </c>
      <c r="X77" s="152" t="s">
        <v>1004</v>
      </c>
      <c r="Y77" s="129"/>
      <c r="Z77" s="129"/>
      <c r="AA77" s="71" t="s">
        <v>11</v>
      </c>
      <c r="AB77" s="59" t="s">
        <v>11</v>
      </c>
      <c r="AC77" s="59" t="s">
        <v>11</v>
      </c>
      <c r="AD77" s="135" t="s">
        <v>11</v>
      </c>
      <c r="AE77" s="71" t="s">
        <v>11</v>
      </c>
      <c r="AF77" s="71" t="s">
        <v>11</v>
      </c>
      <c r="AG77" s="71" t="s">
        <v>11</v>
      </c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277TCS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TJA-TCS</v>
      </c>
      <c r="AN77" s="175" t="str">
        <f>IF(BS_CONTROLE[[#This Row],[SB]]=0, "-", BS_CONTROLE[[#This Row],[SB]])</f>
        <v>277TCS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280.5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Marcos Euzebio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1427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0.33333333333333331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46062</v>
      </c>
      <c r="G74" s="96" t="str">
        <f>IF(FN_MC!D77="","*",FN_MC!D77)</f>
        <v>MARCOS (TF-520)</v>
      </c>
      <c r="H74" s="96" t="str">
        <f>IF(FN_MC!F77="","*",FN_MC!F77)</f>
        <v>PDM - SOLDA</v>
      </c>
      <c r="I74" s="96" t="str">
        <f>IF(FN_MC!H77="","*",FN_MC!H77)</f>
        <v>277TCS</v>
      </c>
      <c r="J74" s="96" t="str">
        <f>IF(FN_MC!I77="","*",FN_MC!I77)</f>
        <v>-</v>
      </c>
      <c r="K74" s="96" t="str">
        <f>IF(FN_MC!M77="","*",FN_MC!M77)</f>
        <v>TJA-TCS</v>
      </c>
      <c r="L74" s="196" t="str">
        <f>IF(FN_MC!N77="","*",FN_MC!N77)</f>
        <v>277TCS</v>
      </c>
      <c r="M74" s="97">
        <f>IF(FN_MC!J77="","*",FN_MC!J77)</f>
        <v>74</v>
      </c>
      <c r="N74" s="183">
        <f>IF(FN_MC!K77="","*",FN_MC!K77)</f>
        <v>280.5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8.3333333333333329E-2</v>
      </c>
      <c r="R74" s="96" t="str">
        <f>IF(FN_MC!Q77="","*",CONCATENATE(FN_MC!Q77," ",FN_MC!R77))</f>
        <v>1 Nº DE SOLDA</v>
      </c>
      <c r="S74" s="96" t="str">
        <f>IF(FN_MC!V77="","*",FN_MC!V77)</f>
        <v>Marcos Euzebio</v>
      </c>
      <c r="T74" s="96" t="str">
        <f>IF(FN_MC!W77="","*",FN_MC!W77)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MARCOS (TF-520)</v>
      </c>
      <c r="E96" s="101" t="str">
        <f>IF(FN_MC!H77="","*",FN_MC!H77)</f>
        <v>277TCS</v>
      </c>
      <c r="F96" s="114" t="str">
        <f>IF(FN_MC!M77="","*",FN_MC!M77)</f>
        <v>TJA-TCS</v>
      </c>
      <c r="G96" s="101" t="str">
        <f>IF(FN_MC!I77="","*",FN_MC!I77)</f>
        <v>-</v>
      </c>
      <c r="H96" s="101" t="str">
        <f>IF(FN_MC!AB77="","*",FN_MC!AB77)</f>
        <v>-</v>
      </c>
      <c r="I96" s="101" t="str">
        <f>IF(FN_MC!AC77="","*",FN_MC!AC77)</f>
        <v>-</v>
      </c>
      <c r="J96" s="102" t="str">
        <f>IF(FN_MC!AA77="","*",FN_MC!AA77)</f>
        <v>-</v>
      </c>
      <c r="K96" s="112" t="str">
        <f>IF(FN_MC!AD77="","*",FN_MC!AD77)</f>
        <v>-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0.33333333333333331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TMI-TCS</v>
      </c>
      <c r="E100" s="87" t="str">
        <f>IF(FN_MC!D77="","*",FN_MC!D77)</f>
        <v>MARCOS (TF-520)</v>
      </c>
      <c r="F100" s="87" t="str">
        <f>IF(FN_MC!H77="","*",FN_MC!H77)</f>
        <v>277TCS</v>
      </c>
      <c r="G100" s="87" t="str">
        <f>IF(FN_MC!M77="","*",FN_MC!M77)</f>
        <v>TJA-TCS</v>
      </c>
      <c r="H100" s="125">
        <f>IF(FN_MC!K77="","*",FN_MC!K77)</f>
        <v>280.5</v>
      </c>
      <c r="I100" s="110">
        <f>IF(FN_MC!O77="","*",FN_MC!O77)</f>
        <v>0.375</v>
      </c>
      <c r="J100" s="110">
        <f>IF(FN_MC!P77="","*",FN_MC!P77)</f>
        <v>8.3333333333333329E-2</v>
      </c>
      <c r="K100" s="118" t="str">
        <f>IF(FN_MC!AK77="","*",FN_MC!AK77)</f>
        <v>277TCS</v>
      </c>
      <c r="L100" s="118" t="str">
        <f>IF(FN_MC!AM77="","*",FN_MC!AM77)</f>
        <v>TJA-TCS</v>
      </c>
      <c r="M100" s="118">
        <f>IF(FN_MC!AP77="","*",FN_MC!AP77)</f>
        <v>280.5</v>
      </c>
      <c r="N100" s="118" t="str">
        <f>IF(FN_MC!AM77="","*",FN_MC!AM77)</f>
        <v>TJA-TCS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