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15" documentId="8_{B6337239-1A00-434D-AAD0-422EA1FEB5AE}" xr6:coauthVersionLast="47" xr6:coauthVersionMax="47" xr10:uidLastSave="{1384F3A9-3497-4766-8E4C-3B289CA410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5" i="1" a="1"/>
  <c r="M465" i="1"/>
  <c r="AM465" i="1" s="1"/>
  <c r="N465" i="1" a="1"/>
  <c r="N465" i="1"/>
  <c r="AN465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<sst xmlns="http://schemas.openxmlformats.org/spreadsheetml/2006/main" count="7904" uniqueCount="1949">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</sst>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AE453" activePane="bottomRight" state="frozen"/>
      <selection pane="bottomRight" activeCell="F465" sqref="F4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05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2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</v>
      </c>
      <c r="B465" s="162"/>
      <c r="C465" s="8" t="str">
        <f>IF(BS_CONTROLE[[#This Row],[DATA]]="","",WEEKNUM(BS_CONTROLE[[#This Row],[DATA]]))</f>
        <v/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/>
      <c r="I465" s="158"/>
      <c r="J465" s="219"/>
      <c r="K465" s="219"/>
      <c r="L465" s="171"/>
      <c r="M465" s="19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BINÁRIO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82"/>
      <c r="W465" s="335"/>
      <c r="X465" s="205"/>
      <c r="Y465" s="173"/>
      <c r="Z465" s="173"/>
      <c r="AA465" s="171"/>
      <c r="AB465" s="70"/>
      <c r="AC465" s="156"/>
      <c r="AD465" s="158"/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-</v>
      </c>
      <c r="AL465" s="283" t="str">
        <f>IF(BS_CONTROLE[[#This Row],[Local - Encerramento]]=0, "-", BS_CONTROLE[[#This Row],[Local - Encerramento]])</f>
        <v>-</v>
      </c>
      <c r="AM465" s="283" t="str">
        <f>IF(BS_CONTROLE[[#This Row],[Entre - Estações]]=0, "-", BS_CONTROLE[[#This Row],[Entre - Estações]])</f>
        <v>-</v>
      </c>
      <c r="AN465" s="283" t="str">
        <f>IF(BS_CONTROLE[[#This Row],[SB]]=0, "-", BS_CONTROLE[[#This Row],[SB]])</f>
        <v>-</v>
      </c>
      <c r="AO465" s="267" t="str">
        <f>IF(BS_CONTROLE[[#This Row],[SUB]]=0, "-", BS_CONTROLE[[#This Row],[SUB]])</f>
        <v>-</v>
      </c>
      <c r="AP465" s="268" t="str">
        <f>IF(BS_CONTROLE[[#This Row],[KM - Inicio]]=0, "-", BS_CONTROLE[[#This Row],[KM - Inicio]])</f>
        <v>-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57" t="str">
        <f>IFERROR(_xlfn.XLOOKUP(AO465, BASE_MAPA!$E$2:$E$359, BASE_MAPA!$J$2:$J$359), "ERRO")</f>
        <v>ERRO</v>
      </c>
      <c r="BF465" s="269" t="str">
        <f>IF(BS_CONTROLE[[#This Row],[Responsavel pelo boletim]]=0, "-", BS_CONTROLE[[#This Row],[Responsavel pelo boletim]])</f>
        <v>-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Aderente</v>
      </c>
      <c r="BR465" s="18" t="str">
        <f t="shared" si="12"/>
        <v>*</v>
      </c>
      <c r="BS465" s="18" t="str">
        <f t="shared" si="13"/>
        <v>*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6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03" t="str">
        <f>IF(FN_MC!N465="","*",FN_MC!N465)</f>
        <v>-</v>
      </c>
      <c r="M462" s="110" t="str">
        <f>IF(FN_MC!J465="","*",FN_MC!J465)</f>
        <v>*</v>
      </c>
      <c r="N462" s="278" t="str">
        <f>IF(FN_MC!K465="","*",FN_MC!K465)</f>
        <v>*</v>
      </c>
      <c r="O462" s="278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V48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V48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-</v>
      </c>
      <c r="L554" s="140" t="str">
        <f>IF(FN_MC!AM465="","*",FN_MC!AM465)</f>
        <v>-</v>
      </c>
      <c r="M554" s="140" t="str">
        <f>IF(FN_MC!AP465="","*",FN_MC!AP465)</f>
        <v>-</v>
      </c>
      <c r="N554" s="140" t="str">
        <f>IF(FN_MC!AM465="","*",FN_MC!AM465)</f>
        <v>-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2026-01-27T17:59:30Z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