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252" documentId="120_S{118792C3-22EF-5104-A093-F22BFE3913F3}" xr6:coauthVersionLast="47" xr6:coauthVersionMax="47" xr10:uidLastSave="{FCE7369F-DAF2-4655-9550-70B3FF9EC5FC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86" i="1" l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R156" i="15" l="1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<sst xmlns="http://schemas.openxmlformats.org/spreadsheetml/2006/main" count="6659" uniqueCount="1469">
  <si>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</si>
  <si>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</si>
  <si>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</si>
  <si>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</si>
  <si>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</si>
  <si>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</si>
  <si>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</si>
  <si>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</si>
  <si>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</si>
  <si>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</si>
  <si>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</si>
  <si>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</si>
  <si>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</si>
  <si>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</si>
  <si>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</si>
  <si>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</si>
  <si>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</si>
  <si>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</si>
  <si>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</si>
  <si>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</si>
  <si>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</si>
  <si>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</si>
  <si>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</si>
  <si>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</si>
  <si>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</si>
  <si>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</si>
  <si>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</si>
  <si>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</si>
  <si>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</si>
  <si>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</si>
  <si>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</si>
  <si>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</si>
  <si>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</si>
  <si>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</si>
  <si>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</si>
  <si>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</si>
  <si>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</si>
  <si>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</si>
  <si>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</si>
  <si>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</si>
  <si>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</si>
  <si>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</si>
  <si>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</si>
  <si>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</si>
  <si>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</si>
  <si>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</si>
  <si>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</si>
  <si>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</si>
  <si>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</si>
  <si>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</si>
  <si>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</si>
  <si>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</si>
  <si>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</si>
  <si>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</si>
  <si>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</si>
  <si>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</si>
  <si>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</si>
  <si>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</si>
  <si>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</si>
  <si>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</si>
  <si>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</si>
  <si>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</si>
  <si>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</si>
  <si>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</si>
  <si>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</si>
  <si>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</si>
  <si>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</si>
  <si>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</si>
  <si>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</si>
  <si>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</si>
  <si>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</si>
  <si>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</si>
  <si>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</si>
  <si>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</si>
  <si>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</si>
  <si>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</si>
  <si>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</si>
  <si>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</si>
  <si>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</si>
  <si>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</si>
  <si>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</si>
  <si>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</si>
  <si>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</si>
  <si>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</si>
  <si>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</si>
  <si>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</si>
  <si>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</si>
  <si>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</si>
  <si>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</si>
  <si>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</si>
  <si>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</si>
  <si>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</si>
  <si>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</si>
  <si>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</si>
  <si>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</si>
  <si>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</si>
  <si>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</si>
  <si>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</si>
  <si>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</si>
  <si>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</si>
  <si>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</si>
  <si>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</si>
  <si>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</si>
  <si>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</si>
  <si>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</si>
  <si>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</si>
  <si>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</si>
  <si>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</si>
  <si>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</si>
  <si>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</si>
  <si>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</si>
  <si>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</si>
  <si>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</si>
  <si>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</si>
  <si>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</si>
  <si>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</si>
  <si>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</si>
  <si>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</si>
  <si>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</si>
  <si>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</si>
  <si>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</si>
  <si>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</si>
  <si>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</si>
  <si>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</si>
  <si>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</si>
  <si>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</si>
  <si>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</si>
  <si>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</si>
  <si>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</si>
  <si>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</si>
  <si>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</si>
  <si>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</si>
  <si>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</si>
  <si>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</si>
  <si>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</si>
  <si>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</si>
  <si>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</si>
  <si>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</si>
  <si>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</si>
  <si>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</si>
  <si>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</si>
  <si>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</si>
  <si>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</si>
  <si>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</si>
  <si>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</si>
  <si>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</si>
  <si>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</si>
  <si>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</si>
  <si>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</si>
  <si>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</si>
  <si>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</si>
  <si>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</si>
  <si>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</si>
  <si>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</si>
  <si>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</si>
  <si>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</si>
  <si>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</si>
  <si>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</si>
  <si>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</si>
  <si>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</si>
  <si>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</si>
  <si>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</si>
  <si>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</si>
  <si>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</si>
  <si>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</si>
  <si>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</si>
  <si>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</si>
  <si>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</si>
  <si>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</si>
  <si>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</si>
  <si>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</si>
  <si>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</si>
  <si>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</si>
  <si>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</si>
  <si>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</si>
  <si>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</si>
  <si>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</si>
  <si>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</si>
  <si>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</si>
  <si>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</si>
  <si>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</si>
  <si>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</si>
  <si>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</si>
  <si>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</si>
  <si>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</si>
  <si>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</si>
  <si>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</si>
  <si>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</si>
  <si>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</si>
  <si>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</si>
  <si>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</si>
  <si>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</si>
  <si>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</si>
  <si>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</si>
  <si>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</si>
  <si>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</si>
  <si>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</si>
  <si>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</si>
  <si>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</si>
  <si>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</si>
  <si>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</si>
  <si>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</si>
  <si>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</si>
  <si>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</si>
  <si>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</si>
  <si>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</si>
  <si>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</si>
  <si>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</si>
  <si>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</si>
  <si>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</si>
  <si>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</si>
  <si>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</si>
  <si>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</si>
  <si>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</si>
  <si>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</si>
  <si>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</si>
  <si>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</si>
  <si>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</si>
  <si>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</si>
  <si>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</si>
  <si>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</si>
  <si>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</si>
  <si>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</si>
  <si>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</si>
  <si>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</si>
  <si>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</si>
  <si>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</si>
  <si>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</si>
  <si>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</si>
  <si>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</si>
  <si>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</si>
  <si>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</si>
  <si>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</si>
  <si>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</si>
  <si>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</si>
  <si>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</si>
  <si>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</si>
  <si>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</si>
  <si>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</si>
  <si>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</si>
  <si>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</si>
  <si>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</si>
  <si>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</si>
  <si>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</si>
  <si>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</si>
  <si>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</si>
  <si>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</si>
  <si>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</si>
  <si>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</si>
  <si>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</si>
  <si>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</si>
  <si>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</si>
  <si>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</si>
  <si>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</si>
  <si>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</si>
  <si>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</si>
  <si>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</si>
  <si>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</si>
  <si>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</si>
  <si>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</si>
  <si>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</si>
  <si>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</si>
  <si>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</si>
  <si>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</si>
  <si>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</si>
  <si>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</si>
  <si>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</si>
  <si>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</si>
  <si>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</si>
  <si>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</si>
  <si>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</si>
  <si>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</si>
  <si>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</si>
  <si>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</si>
  <si>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</si>
  <si>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</si>
  <si>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</si>
  <si>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</si>
  <si>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</si>
  <si>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</si>
  <si>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</si>
  <si>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</si>
  <si>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</si>
  <si>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</si>
  <si>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</si>
  <si>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</si>
  <si>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</si>
  <si>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</si>
  <si>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</si>
  <si>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</si>
  <si>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</si>
  <si>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</si>
  <si>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</si>
  <si>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</si>
  <si>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</si>
  <si>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</si>
  <si>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</si>
  <si>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</si>
  <si>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</si>
  <si>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</si>
  <si>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</si>
  <si>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</si>
  <si>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</si>
  <si>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</si>
  <si>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</si>
  <si>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</si>
  <si>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</si>
  <si>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</si>
  <si>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</si>
  <si>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</si>
  <si>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</si>
  <si>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</si>
  <si>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</si>
  <si>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</si>
  <si>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</si>
  <si>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</si>
  <si>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</si>
  <si>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</si>
  <si>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</si>
  <si>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</si>
  <si>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</si>
  <si>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</si>
  <si>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</si>
  <si>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</si>
  <si>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</si>
  <si>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</si>
  <si>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</si>
  <si>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</si>
  <si>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</si>
  <si>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</si>
  <si>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</si>
  <si>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</si>
  <si>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</si>
  <si>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</si>
  <si>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</si>
  <si>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</si>
  <si>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</si>
  <si>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</si>
  <si>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</si>
  <si>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</si>
  <si>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</si>
  <si>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</si>
  <si>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</si>
  <si>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</si>
  <si>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</si>
  <si>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</si>
  <si>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</si>
  <si>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</si>
  <si>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</si>
  <si>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</si>
  <si>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</si>
  <si>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</si>
  <si>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</si>
  <si>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</si>
  <si>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</si>
  <si>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</si>
  <si>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</si>
  <si>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</si>
  <si>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</si>
  <si>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</si>
  <si>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</si>
  <si>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</si>
  <si>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</si>
  <si>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</si>
  <si>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</si>
  <si>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</si>
  <si>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</si>
  <si>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</si>
  <si>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</si>
  <si>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</si>
  <si>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</si>
  <si>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</si>
  <si>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</si>
  <si>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</si>
  <si>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</si>
  <si>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</si>
  <si>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</si>
  <si>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</si>
  <si>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</si>
  <si>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</si>
  <si>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</si>
  <si>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</si>
  <si>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</si>
  <si>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</si>
  <si>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</si>
  <si>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</si>
  <si>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</si>
  <si>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</si>
  <si>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</si>
  <si>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</si>
  <si>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</si>
  <si>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</si>
  <si>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</si>
  <si>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</si>
  <si>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</si>
  <si>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</si>
  <si>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</si>
  <si>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</si>
  <si>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</si>
  <si>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</si>
  <si>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</si>
  <si>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</si>
  <si>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</si>
  <si>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</si>
  <si>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</si>
  <si>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</si>
  <si>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</si>
  <si>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</si>
  <si>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</si>
  <si>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</si>
  <si>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</si>
  <si>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</si>
  <si>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</si>
  <si>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</si>
  <si>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</si>
  <si>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</si>
  <si>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</si>
  <si>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</si>
  <si>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</si>
  <si>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</si>
  <si>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</si>
  <si>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</si>
  <si>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</si>
  <si>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</si>
  <si>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</si>
  <si>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</si>
  <si>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</si>
  <si>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</si>
  <si>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</si>
  <si>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</si>
  <si>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</si>
  <si>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</si>
  <si>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</si>
  <si>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</si>
  <si>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</si>
  <si>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</si>
  <si>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</si>
  <si>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</si>
  <si>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</si>
  <si>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</si>
  <si>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</si>
  <si>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</si>
  <si>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</si>
  <si>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</si>
  <si>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</si>
  <si>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</si>
  <si>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</si>
  <si>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</si>
  <si>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</si>
  <si>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</si>
  <si>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</si>
  <si>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</si>
  <si>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</si>
  <si>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</si>
  <si>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</si>
  <si>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</si>
  <si>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</si>
  <si>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</si>
  <si>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</si>
  <si>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</si>
  <si>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</si>
  <si>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</si>
  <si>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</si>
  <si>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</si>
  <si>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</si>
  <si>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</si>
  <si>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</si>
  <si>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</si>
  <si>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</si>
  <si>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</si>
  <si>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</si>
  <si>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</si>
  <si>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</si>
  <si>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</si>
  <si>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</si>
  <si>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</si>
  <si>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</si>
  <si>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</si>
  <si>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</si>
  <si>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</si>
  <si>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</si>
  <si>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</si>
  <si>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</si>
  <si>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</si>
  <si>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</si>
  <si>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</si>
  <si>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</si>
  <si>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</si>
  <si>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</si>
  <si>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</si>
  <si>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</si>
  <si>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</si>
  <si>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</si>
  <si>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</si>
  <si>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</si>
  <si>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</si>
  <si>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</si>
  <si>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</si>
  <si>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</si>
  <si>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</si>
  <si>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</si>
  <si>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</si>
  <si>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</si>
  <si>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</si>
  <si>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</si>
  <si>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</si>
  <si>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</si>
  <si>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</si>
  <si>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</si>
  <si>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</si>
  <si>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</si>
  <si>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</si>
  <si>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</si>
  <si>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</si>
  <si>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</si>
  <si>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</si>
  <si>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</si>
  <si>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</si>
  <si>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</si>
  <si>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</si>
  <si>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</si>
  <si>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</si>
  <si>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</si>
  <si>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</si>
  <si>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</si>
  <si>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</si>
  <si>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</si>
  <si>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</si>
  <si>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</si>
  <si>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</si>
  <si>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</si>
  <si>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</si>
  <si>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</si>
  <si>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</si>
  <si>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</si>
  <si>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</si>
  <si>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</si>
  <si>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</si>
  <si>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</si>
  <si>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</si>
  <si>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</si>
  <si>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</si>
  <si>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</si>
  <si>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</si>
  <si>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</si>
  <si>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</si>
  <si>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</si>
  <si>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</si>
  <si>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</si>
  <si>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</si>
  <si>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</si>
  <si>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</si>
  <si>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</si>
  <si>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</si>
  <si>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</si>
  <si>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</si>
  <si>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</si>
  <si>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</si>
  <si>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</si>
  <si>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</si>
  <si>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</si>
  <si>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</si>
  <si>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</si>
  <si>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</si>
  <si>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</si>
  <si>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</si>
  <si>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</si>
  <si>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</si>
  <si>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</si>
  <si>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</si>
  <si>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</si>
  <si>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</si>
  <si>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</si>
  <si>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</si>
  <si>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</si>
  <si>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</si>
  <si>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</si>
  <si>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</si>
  <si>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</si>
  <si>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</si>
  <si>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</si>
  <si>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</si>
  <si>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</si>
  <si>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</si>
  <si>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</si>
  <si>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</si>
  <si>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</si>
  <si>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</si>
  <si>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</si>
  <si>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</si>
  <si>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</si>
  <si>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</si>
  <si>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</si>
  <si>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</si>
  <si>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</si>
  <si>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</si>
  <si>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</si>
  <si>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</si>
  <si>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</si>
  <si>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</si>
  <si>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</si>
  <si>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</si>
  <si>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</si>
  <si>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</si>
  <si>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</si>
  <si>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</si>
  <si>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</si>
  <si>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</si>
  <si>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</si>
  <si>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</si>
  <si>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</si>
  <si>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</si>
  <si>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</si>
  <si>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</si>
  <si>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</si>
  <si>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</si>
  <si>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</si>
  <si>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</si>
  <si>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</si>
  <si>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</si>
  <si>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</si>
  <si>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</si>
  <si>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</si>
  <si>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</si>
  <si>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</si>
  <si>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</si>
  <si>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</si>
  <si>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</si>
  <si>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</si>
  <si>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</si>
  <si>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</si>
  <si>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</si>
  <si>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</si>
  <si>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</si>
  <si>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</si>
  <si>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</si>
  <si>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</si>
  <si>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</si>
  <si>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</si>
  <si>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</si>
  <si>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</si>
  <si>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</si>
  <si>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</si>
  <si>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</si>
  <si>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</si>
  <si>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</si>
  <si>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</si>
  <si>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</si>
  <si>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</si>
  <si>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</si>
  <si>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</si>
  <si>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</si>
  <si>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</si>
  <si>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</si>
  <si>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</si>
  <si>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</si>
  <si>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</si>
  <si>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</si>
  <si>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</si>
  <si>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</si>
  <si>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</si>
  <si>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</si>
  <si>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</si>
  <si>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</si>
  <si>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</si>
  <si>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</si>
  <si>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</si>
  <si>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</si>
  <si>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</si>
  <si>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</si>
  <si>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</si>
  <si>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</si>
  <si>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</si>
  <si>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</si>
  <si>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</si>
  <si>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</si>
  <si>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</si>
  <si>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</si>
  <si>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</si>
  <si>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</si>
  <si>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</si>
  <si>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</si>
  <si>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</si>
  <si>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</si>
  <si>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</si>
  <si>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</si>
  <si>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</si>
  <si>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</si>
  <si>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</si>
  <si>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</si>
  <si>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</si>
  <si>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</si>
  <si>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</si>
  <si>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</si>
  <si>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</si>
  <si>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</si>
  <si>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</si>
  <si>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</si>
  <si>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</si>
  <si>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</si>
  <si>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</si>
  <si>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</si>
  <si>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</si>
  <si>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</si>
  <si>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</si>
  <si>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</si>
  <si>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</si>
  <si>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</si>
  <si>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</si>
  <si>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</si>
  <si>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</si>
  <si>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</si>
  <si>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</si>
  <si>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</si>
  <si>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</si>
  <si>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</si>
  <si>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</si>
  <si>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</si>
  <si>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</si>
  <si>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</si>
  <si>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</si>
  <si>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</si>
  <si>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</si>
  <si>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</si>
  <si>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</si>
  <si>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</si>
  <si>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</si>
  <si>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</si>
  <si>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</si>
  <si>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</si>
  <si>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</si>
  <si>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</si>
  <si>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</si>
  <si>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</si>
  <si>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</si>
  <si>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</si>
  <si>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</si>
  <si>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</si>
  <si>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</si>
  <si>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</si>
  <si>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</si>
  <si>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</si>
  <si>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</si>
  <si>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</si>
  <si>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</si>
  <si>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</si>
  <si>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</si>
  <si>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</si>
  <si>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</si>
  <si>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</si>
  <si>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</si>
  <si>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</si>
  <si>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</si>
  <si>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</si>
  <si>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</si>
  <si>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</si>
  <si>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</si>
  <si>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</si>
  <si>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</si>
  <si>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</si>
  <si>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</si>
  <si>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</si>
  <si>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</si>
  <si>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</si>
  <si>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</si>
  <si>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</si>
  <si>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</si>
  <si>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</si>
  <si>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</si>
  <si>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</si>
  <si>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</si>
  <si>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</si>
  <si>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</si>
  <si>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</si>
  <si>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</si>
  <si>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</si>
  <si>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</si>
  <si>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</si>
  <si>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</si>
  <si>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</si>
  <si>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</si>
  <si>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</si>
  <si>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</si>
  <si>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</si>
  <si>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</si>
  <si>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</si>
  <si>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</si>
  <si>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</si>
  <si>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</si>
  <si>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</si>
  <si>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</si>
  <si>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</si>
  <si>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</si>
  <si>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</si>
  <si>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</si>
  <si>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</si>
  <si>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</si>
  <si>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</si>
  <si>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</si>
  <si>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</si>
  <si>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</si>
  <si>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</si>
  <si>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</si>
  <si>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</si>
  <si>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</si>
  <si>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</si>
  <si>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</si>
  <si>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</si>
  <si>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</si>
  <si>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</si>
  <si>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</si>
  <si>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</si>
  <si>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</si>
  <si>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</si>
  <si>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</si>
  <si>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</si>
  <si>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</si>
  <si>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</si>
  <si>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</si>
  <si>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</si>
  <si>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</si>
  <si>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</si>
  <si>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</si>
  <si>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</si>
  <si>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</si>
  <si>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</si>
  <si>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</si>
  <si>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</si>
  <si>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</si>
  <si>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</si>
  <si>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</si>
  <si>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</si>
  <si>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</si>
  <si>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</si>
  <si>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</si>
  <si>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</si>
  <si>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</si>
  <si>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</si>
  <si>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</si>
  <si>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</si>
  <si>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</si>
  <si>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</si>
  <si>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</si>
  <si>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</si>
  <si>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</si>
  <si>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</si>
  <si>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</si>
  <si>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</si>
  <si>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</si>
  <si>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</si>
  <si>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</si>
  <si>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</si>
  <si>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</si>
  <si>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</si>
  <si>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</si>
  <si>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</si>
  <si>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</si>
  <si>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</si>
  <si>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</si>
  <si>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</si>
  <si>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</si>
  <si>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</si>
  <si>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</si>
  <si>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</si>
  <si>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</si>
  <si>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</si>
  <si>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</si>
  <si>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</si>
  <si>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</si>
  <si>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</si>
  <si>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</si>
  <si>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</si>
  <si>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</si>
  <si>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</si>
  <si>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</si>
  <si>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</si>
  <si>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</si>
  <si>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</si>
  <si>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</si>
  <si>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</si>
  <si>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</si>
  <si>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</si>
  <si>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</si>
  <si>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</si>
  <si>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</si>
  <si>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</si>
  <si>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</si>
  <si>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</si>
  <si>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</si>
  <si>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</si>
  <si>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</si>
  <si>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</si>
  <si>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</si>
  <si>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</si>
  <si>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</si>
  <si>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</si>
  <si>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</si>
  <si>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</si>
  <si>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</si>
  <si>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</si>
  <si>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</si>
  <si>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</si>
  <si>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</si>
  <si>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</si>
  <si>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</si>
  <si>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</si>
  <si>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</si>
  <si>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</si>
  <si>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</si>
  <si>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</si>
  <si>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</si>
  <si>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</si>
  <si>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</si>
  <si>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</si>
  <si>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</si>
  <si>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</si>
  <si>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</si>
  <si>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</si>
  <si>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</si>
  <si>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</si>
  <si>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</si>
  <si>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</si>
  <si>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</si>
  <si>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</si>
  <si>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</si>
  <si>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</si>
  <si>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</si>
  <si>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</si>
  <si>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</si>
  <si>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</si>
  <si>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</si>
  <si>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</si>
  <si>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</si>
  <si>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</si>
  <si>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</si>
  <si>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</si>
  <si>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</si>
  <si>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</si>
  <si>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</si>
  <si>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</si>
  <si>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</si>
  <si>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</si>
  <si>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</si>
  <si>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</si>
  <si>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</si>
  <si>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</si>
  <si>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</si>
  <si>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</si>
  <si>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</si>
  <si>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</si>
  <si>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</si>
  <si>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</si>
  <si>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</si>
  <si>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</si>
  <si>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</si>
  <si>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</si>
  <si>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</si>
  <si>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</si>
  <si>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</si>
  <si>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</si>
  <si>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</si>
  <si>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</si>
  <si>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</si>
  <si>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</si>
  <si>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</si>
  <si>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</si>
  <si>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</si>
  <si>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</si>
  <si>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</si>
  <si>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</si>
  <si>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</si>
  <si>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</si>
  <si>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</si>
  <si>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</si>
  <si>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</si>
  <si>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</si>
  <si>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</si>
  <si>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</si>
  <si>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</si>
  <si>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</si>
  <si>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</si>
  <si>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</si>
  <si>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</si>
  <si>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</si>
  <si>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</si>
  <si>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</si>
  <si>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</si>
  <si>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</si>
  <si>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</si>
  <si>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</si>
  <si>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</si>
  <si>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</si>
  <si>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</si>
  <si>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</si>
  <si>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</si>
  <si>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</si>
  <si>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</si>
  <si>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</si>
  <si>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</si>
  <si>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</si>
  <si>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</si>
  <si>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</si>
  <si>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</si>
  <si>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</si>
  <si>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</si>
  <si>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</si>
  <si>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</si>
  <si>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</si>
  <si>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</si>
  <si>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</si>
  <si>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</si>
  <si>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</si>
  <si>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</si>
  <si>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</si>
  <si>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</si>
  <si>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</si>
  <si>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</si>
  <si>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</si>
  <si>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</si>
  <si>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</si>
  <si>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</si>
  <si>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</si>
  <si>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</si>
  <si>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</si>
  <si>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</si>
  <si>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</si>
  <si>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</si>
  <si>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</si>
  <si>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</si>
  <si>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</si>
  <si>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</si>
  <si>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</si>
  <si>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</si>
  <si>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</si>
  <si>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</si>
  <si>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</si>
  <si>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</si>
  <si>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</si>
  <si>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</si>
  <si>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</si>
  <si>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</si>
  <si>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</si>
  <si>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</si>
  <si>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</si>
  <si>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</si>
  <si>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</si>
  <si>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</si>
  <si>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</si>
  <si>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</si>
  <si>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</si>
  <si>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</si>
  <si>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</si>
  <si>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</si>
  <si>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</si>
  <si>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</si>
  <si>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</si>
  <si>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</si>
  <si>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</si>
  <si>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</si>
  <si>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</si>
  <si>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</si>
  <si>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</si>
  <si>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</si>
  <si>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</si>
  <si>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</si>
  <si>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</si>
  <si>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</si>
  <si>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</si>
  <si>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</si>
  <si>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</si>
  <si>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</si>
  <si>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</si>
  <si>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</si>
  <si>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</si>
  <si>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</si>
  <si>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</si>
  <si>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</si>
  <si>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</si>
  <si>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</si>
  <si>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</si>
  <si>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</si>
  <si>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</si>
  <si>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</si>
  <si>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</si>
  <si>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</si>
  <si>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</si>
  <si>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</si>
  <si>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</si>
  <si>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</si>
  <si>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</si>
  <si>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</si>
  <si>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</si>
  <si>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</si>
  <si>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</si>
  <si>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</si>
  <si>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</si>
  <si>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</si>
  <si>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</si>
  <si>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</si>
  <si>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</si>
  <si>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</si>
  <si>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</si>
  <si>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</si>
  <si>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</si>
  <si>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</si>
  <si>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</si>
  <si>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</si>
  <si>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</si>
  <si>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</si>
  <si>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</si>
  <si>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</si>
  <si>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</si>
  <si>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</si>
  <si>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</si>
  <si>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</si>
  <si>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</si>
  <si>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</si>
  <si>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</si>
  <si>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</si>
  <si>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</si>
  <si>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</si>
  <si>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</si>
  <si>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</si>
  <si>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</si>
  <si>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</si>
  <si>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</si>
  <si>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</si>
  <si>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</si>
  <si>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</si>
  <si>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</si>
  <si>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</si>
  <si>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</si>
  <si>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</si>
  <si>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</si>
  <si>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</si>
  <si>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</si>
  <si>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</si>
  <si>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</si>
  <si>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</si>
  <si>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</si>
  <si>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</si>
  <si>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</si>
  <si>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</si>
  <si>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</si>
  <si>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</si>
  <si>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</si>
  <si>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</si>
  <si>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</si>
  <si>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</si>
  <si>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</si>
  <si>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</si>
  <si>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</si>
  <si>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</si>
  <si>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</si>
  <si>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</si>
  <si>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</si>
  <si>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</si>
  <si>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</si>
  <si>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</si>
  <si>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</si>
  <si>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</si>
  <si>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</si>
  <si>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</si>
  <si>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</si>
  <si>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</si>
  <si>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</si>
  <si>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</si>
  <si>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</si>
  <si>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</si>
  <si>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</si>
  <si>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</si>
  <si>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</si>
  <si>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</si>
  <si>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</si>
  <si>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</si>
  <si>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</si>
  <si>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</si>
  <si>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</si>
  <si>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</si>
  <si>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</si>
  <si>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</si>
  <si>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</si>
  <si>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</si>
  <si>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</si>
  <si>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</si>
  <si>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</si>
  <si>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</si>
  <si>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</si>
  <si>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</si>
  <si>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</si>
  <si>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</si>
  <si>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</si>
  <si>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</si>
  <si>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</si>
  <si>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</si>
  <si>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</si>
  <si>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</si>
  <si>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</si>
  <si>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</si>
  <si>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</si>
  <si>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</si>
  <si>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</si>
  <si>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</si>
  <si>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</si>
  <si>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</si>
  <si>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</si>
  <si>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</si>
  <si>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</si>
  <si>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</si>
  <si>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</si>
  <si>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</si>
  <si>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</si>
  <si>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</si>
  <si>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</si>
  <si>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</si>
  <si>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</si>
  <si>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</si>
  <si>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</si>
  <si>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</si>
  <si>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</si>
  <si>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</si>
  <si>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</si>
  <si>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</si>
  <si>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</si>
  <si>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</si>
  <si>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</si>
  <si>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</si>
  <si>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</si>
  <si>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</si>
  <si>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</si>
  <si>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</si>
  <si>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</si>
  <si>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</si>
  <si>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</si>
  <si>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</si>
  <si>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</si>
  <si>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</si>
  <si>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</si>
  <si>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</si>
  <si>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</si>
  <si>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</si>
  <si>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</si>
  <si>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</si>
  <si>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</si>
  <si>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</si>
  <si>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</si>
  <si>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</si>
  <si>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</si>
  <si>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</si>
  <si>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</si>
  <si>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</si>
  <si>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</si>
  <si>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</si>
  <si>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</si>
  <si>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</si>
  <si>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</si>
  <si>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</si>
  <si>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</si>
  <si>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</si>
  <si>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</si>
  <si>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</si>
  <si>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</si>
  <si>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</si>
  <si>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</si>
  <si>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</si>
  <si>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</si>
  <si>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</si>
  <si>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</si>
  <si>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</si>
  <si>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</si>
  <si>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</si>
  <si>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</si>
  <si>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</si>
  <si>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</si>
  <si>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</si>
  <si>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</si>
  <si>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</si>
  <si>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</si>
  <si>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</si>
  <si>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</si>
  <si>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</si>
  <si>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</si>
  <si>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</si>
  <si>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</si>
  <si>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</si>
  <si>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</si>
  <si>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</si>
  <si>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</si>
  <si>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</si>
  <si>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</si>
  <si>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</si>
  <si>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</si>
  <si>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</si>
  <si>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</si>
  <si>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</si>
  <si>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</si>
  <si>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</si>
  <si>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</si>
  <si>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</si>
  <si>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</si>
  <si>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</si>
  <si>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</si>
  <si>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</si>
  <si>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</si>
  <si>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</si>
  <si>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</si>
  <si>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</si>
  <si>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</si>
  <si>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</si>
  <si>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</si>
  <si>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</si>
  <si>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</si>
  <si>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</si>
  <si>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</si>
  <si>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</si>
  <si>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</si>
  <si>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</si>
  <si>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</si>
  <si>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</si>
  <si>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</si>
  <si>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</si>
  <si>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</si>
  <si>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</si>
  <si>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</si>
  <si>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</si>
  <si>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</si>
  <si>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</si>
  <si>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</si>
  <si>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</si>
  <si>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</si>
  <si>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</si>
  <si>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</si>
  <si>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</si>
  <si>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</si>
  <si>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</si>
  <si>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</si>
  <si>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</si>
  <si>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</si>
  <si>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</si>
  <si>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</si>
  <si>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</si>
  <si>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</si>
  <si>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</si>
  <si>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</si>
  <si>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</si>
  <si>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</si>
  <si>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</si>
  <si>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</si>
  <si>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</si>
  <si>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</si>
  <si>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</si>
  <si>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</si>
  <si>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</si>
  <si>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</si>
  <si>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</si>
  <si>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</si>
  <si>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</si>
  <si>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</si>
  <si>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</si>
  <si>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</si>
  <si>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</si>
  <si>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</si>
  <si>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</si>
  <si>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</si>
  <si>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</si>
  <si>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</si>
  <si>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</si>
  <si>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</si>
  <si>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</si>
  <si>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</si>
  <si>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</si>
  <si>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</si>
  <si>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</si>
  <si>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</si>
  <si>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</si>
  <si>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</si>
  <si>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</si>
  <si>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11&gt;00</t>
  </si>
  <si>
    <t>Necessário W59 realizar a descarga do jacaré no km198, após turma solicia intervalo.</t>
  </si>
  <si>
    <t>TP não solicita intervalo, finalizou O.S no sabado.</t>
  </si>
  <si>
    <t>MC1 10h28 / Aguardando passagem do Y94 para receber autorização de entrada na via.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</si>
  <si>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</si>
  <si>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</si>
  <si>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</si>
  <si>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</si>
  <si>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</si>
  <si>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TP em preparação, previsão 09h00</t>
  </si>
  <si>
    <t xml:space="preserve">MC1 09h57 / </t>
  </si>
  <si>
    <t xml:space="preserve">RDC avariado, previsão de liberação 12h00 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</si>
  <si>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</si>
  <si>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</si>
  <si>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</si>
  <si>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</si>
  <si>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</si>
  <si>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</si>
  <si>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</si>
  <si>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</si>
  <si>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</si>
  <si>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</si>
  <si>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</si>
  <si>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Alterado programação para via 1 / Condições climáticas</t>
  </si>
  <si>
    <t>Condições climáticas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</si>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</sst>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AW4" activePane="bottomRight" state="frozen"/>
      <selection pane="bottomRight" activeCell="BK273" sqref="BK273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1" t="s">
        <v>920</v>
      </c>
      <c r="C1" s="192"/>
      <c r="D1" s="192"/>
      <c r="E1" s="3"/>
      <c r="F1" s="191" t="s">
        <v>921</v>
      </c>
      <c r="G1" s="192"/>
      <c r="H1" s="193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4"/>
      <c r="AH1" s="5"/>
      <c r="AI1" s="201" t="s">
        <v>922</v>
      </c>
      <c r="AJ1" s="202"/>
      <c r="AK1" s="202"/>
      <c r="AL1" s="202"/>
      <c r="AM1" s="203"/>
      <c r="AN1" s="204"/>
      <c r="AO1" s="202"/>
      <c r="AP1" s="202"/>
      <c r="AQ1" s="202"/>
      <c r="AR1" s="202"/>
      <c r="AS1" s="202"/>
      <c r="AT1" s="202"/>
      <c r="AU1" s="202"/>
      <c r="AV1" s="202"/>
      <c r="AW1" s="202"/>
      <c r="AX1" s="202"/>
      <c r="AY1" s="202"/>
      <c r="AZ1" s="202"/>
      <c r="BA1" s="202"/>
      <c r="BB1" s="202"/>
      <c r="BC1" s="202"/>
      <c r="BD1" s="202"/>
      <c r="BE1" s="202"/>
      <c r="BF1" s="205"/>
      <c r="BG1" s="5"/>
      <c r="BH1" s="206" t="s">
        <v>923</v>
      </c>
      <c r="BI1" s="207"/>
      <c r="BJ1" s="207"/>
      <c r="BK1" s="208"/>
      <c r="BL1" s="5"/>
      <c r="BM1" s="198" t="s">
        <v>924</v>
      </c>
      <c r="BN1" s="199"/>
      <c r="BO1" s="199"/>
      <c r="BP1" s="199"/>
      <c r="BQ1" s="199"/>
      <c r="BR1" s="199"/>
      <c r="BS1" s="200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1" t="s">
        <v>925</v>
      </c>
      <c r="AJ2" s="202"/>
      <c r="AK2" s="202"/>
      <c r="AL2" s="202"/>
      <c r="AM2" s="203"/>
      <c r="AN2" s="204"/>
      <c r="AO2" s="202"/>
      <c r="AP2" s="202"/>
      <c r="AQ2" s="205"/>
      <c r="AR2" s="6"/>
      <c r="AS2" s="201" t="s">
        <v>928</v>
      </c>
      <c r="AT2" s="202"/>
      <c r="AU2" s="202"/>
      <c r="AV2" s="202"/>
      <c r="AW2" s="202"/>
      <c r="AX2" s="202"/>
      <c r="AY2" s="205"/>
      <c r="AZ2" s="6"/>
      <c r="BA2" s="195" t="s">
        <v>929</v>
      </c>
      <c r="BB2" s="197"/>
      <c r="BC2" s="201" t="s">
        <v>926</v>
      </c>
      <c r="BD2" s="202"/>
      <c r="BE2" s="202"/>
      <c r="BF2" s="205"/>
      <c r="BG2" s="5"/>
      <c r="BH2" s="209"/>
      <c r="BI2" s="210"/>
      <c r="BJ2" s="210"/>
      <c r="BK2" s="211"/>
      <c r="BL2" s="5"/>
      <c r="BM2" s="212"/>
      <c r="BN2" s="213"/>
      <c r="BO2" s="213"/>
      <c r="BP2" s="213"/>
      <c r="BQ2" s="213"/>
      <c r="BR2" s="213"/>
      <c r="BS2" s="214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5" t="s">
        <v>930</v>
      </c>
      <c r="AJ3" s="197"/>
      <c r="AK3" s="195" t="s">
        <v>931</v>
      </c>
      <c r="AL3" s="196"/>
      <c r="AM3" s="219"/>
      <c r="AN3" s="220"/>
      <c r="AO3" s="196"/>
      <c r="AP3" s="196"/>
      <c r="AQ3" s="197"/>
      <c r="AR3" s="63"/>
      <c r="AS3" s="217" t="s">
        <v>937</v>
      </c>
      <c r="AT3" s="218"/>
      <c r="AU3" s="217" t="s">
        <v>938</v>
      </c>
      <c r="AV3" s="218"/>
      <c r="AW3" s="217" t="s">
        <v>939</v>
      </c>
      <c r="AX3" s="218"/>
      <c r="AY3" s="63" t="s">
        <v>940</v>
      </c>
      <c r="AZ3" s="63"/>
      <c r="BA3" s="215"/>
      <c r="BB3" s="216"/>
      <c r="BC3" s="195" t="s">
        <v>933</v>
      </c>
      <c r="BD3" s="196"/>
      <c r="BE3" s="196"/>
      <c r="BF3" s="197"/>
      <c r="BG3" s="62"/>
      <c r="BH3" s="209"/>
      <c r="BI3" s="210"/>
      <c r="BJ3" s="210"/>
      <c r="BK3" s="211"/>
      <c r="BL3" s="62"/>
      <c r="BM3" s="198" t="s">
        <v>941</v>
      </c>
      <c r="BN3" s="199"/>
      <c r="BO3" s="199"/>
      <c r="BP3" s="200"/>
      <c r="BQ3" s="198" t="s">
        <v>707</v>
      </c>
      <c r="BR3" s="199"/>
      <c r="BS3" s="200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1119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1030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1073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09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8" t="s">
        <v>558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IF(OR(B259="",F259=""),"*",AZ259/Q259)</f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09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 t="s">
        <v>1372</v>
      </c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IF(OR(B260="",F260=""),"*",AZ260/Q260)</f>
        <v>0</v>
      </c>
      <c r="BT260" s="8" t="str">
        <f t="shared" si="4"/>
        <v/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09">
        <v>0</v>
      </c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>IF(OR(B261="",F261=""),"*",AZ261/Q261)</f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09">
        <v>23</v>
      </c>
      <c r="BA262" s="109"/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>IF(OR(B262="",F262=""),"*",AZ262/Q262)</f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09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 t="s">
        <v>1376</v>
      </c>
      <c r="BK263" s="17" t="s">
        <v>1376</v>
      </c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IF(OR(B263="",F263=""),"*",AZ263/Q263)</f>
        <v>0</v>
      </c>
      <c r="BT263" s="8" t="str">
        <f t="shared" si="4"/>
        <v/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1377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/>
      <c r="AS264" s="108"/>
      <c r="AT264" s="108"/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09"/>
      <c r="BA264" s="109"/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/>
      <c r="BI264" s="17"/>
      <c r="BJ264" s="17" t="s">
        <v>1378</v>
      </c>
      <c r="BK264" s="17" t="s">
        <v>1378</v>
      </c>
      <c r="BL264" s="16"/>
      <c r="BM264" s="130"/>
      <c r="BN264" s="130"/>
      <c r="BO264" s="130"/>
      <c r="BP264" s="18"/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IF(OR(B264="",F264=""),"*",AZ264/Q264)</f>
        <v>#DIV/0!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09">
        <v>0</v>
      </c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1379</v>
      </c>
      <c r="BK265" s="17" t="s">
        <v>1379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1379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IF(OR(B265="",F265=""),"*",AZ265/Q265)</f>
        <v>0</v>
      </c>
      <c r="BT265" s="8" t="str">
        <f t="shared" si="5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09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 t="s">
        <v>1380</v>
      </c>
      <c r="BK266" s="17" t="s">
        <v>1380</v>
      </c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IF(OR(B266="",F266=""),"*",AZ266/Q266)</f>
        <v>0</v>
      </c>
      <c r="BT266" s="8" t="str">
        <f t="shared" si="5"/>
        <v/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09">
        <v>0</v>
      </c>
      <c r="BA267" s="109"/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IF(OR(B267="",F267=""),"*",AZ267/Q267)</f>
        <v>0</v>
      </c>
      <c r="BT267" s="8" t="str">
        <f t="shared" si="5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09">
        <v>0</v>
      </c>
      <c r="BA268" s="109"/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IF(OR(B268="",F268=""),"*",AZ268/Q268)</f>
        <v>0</v>
      </c>
      <c r="BT268" s="8" t="str">
        <f t="shared" si="5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09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IF(OR(B269="",F269=""),"*",AZ269/Q269)</f>
        <v>*</v>
      </c>
      <c r="BT269" s="8" t="str">
        <f t="shared" si="5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1381</v>
      </c>
      <c r="I270" s="106" t="s">
        <v>1016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1382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1018</v>
      </c>
      <c r="W270" s="151" t="s">
        <v>1244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09"/>
      <c r="BA270" s="109"/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1</v>
      </c>
      <c r="BI270" s="17"/>
      <c r="BJ270" s="17" t="s">
        <v>1383</v>
      </c>
      <c r="BK270" s="17" t="s">
        <v>1383</v>
      </c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Produção e Intervalo</v>
      </c>
      <c r="BR270" s="19">
        <f>IF(OR(B270="",F270=""),"*",AY270/P270)</f>
        <v>0.99999999999999911</v>
      </c>
      <c r="BS270" s="19">
        <f>IF(OR(B270="",F270=""),"*",AZ270/Q270)</f>
        <v>0</v>
      </c>
      <c r="BT270" s="8" t="str">
        <f t="shared" si="5"/>
        <v/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09">
        <v>0</v>
      </c>
      <c r="BA271" s="109"/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IF(OR(B271="",F271=""),"*",AZ271/Q271)</f>
        <v>0</v>
      </c>
      <c r="BT271" s="8" t="str">
        <f t="shared" si="5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09">
        <v>0</v>
      </c>
      <c r="BA272" s="109"/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IF(OR(B272="",F272=""),"*",AZ272/Q272)</f>
        <v>0</v>
      </c>
      <c r="BT272" s="8" t="str">
        <f t="shared" si="5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1384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0.50208333333333333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2.777777777777779E-2</v>
      </c>
      <c r="AZ273" s="109"/>
      <c r="BA273" s="109"/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1</v>
      </c>
      <c r="BI273" s="17"/>
      <c r="BJ273" s="17" t="s">
        <v>1385</v>
      </c>
      <c r="BK273" s="17" t="s">
        <v>1385</v>
      </c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Produção e Intervalo</v>
      </c>
      <c r="BR273" s="19">
        <f>IF(OR(B273="",F273=""),"*",AY273/P273)</f>
        <v>0.66666666666666696</v>
      </c>
      <c r="BS273" s="19">
        <f>IF(OR(B273="",F273=""),"*",AZ273/Q273)</f>
        <v>0</v>
      </c>
      <c r="BT273" s="8" t="str">
        <f t="shared" si="5"/>
        <v/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1185</v>
      </c>
      <c r="W274" s="151" t="s">
        <v>1295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09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 t="s">
        <v>1386</v>
      </c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IF(OR(B274="",F274=""),"*",AZ274/Q274)</f>
        <v>0</v>
      </c>
      <c r="BT274" s="8" t="str">
        <f t="shared" si="5"/>
        <v/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1185</v>
      </c>
      <c r="W275" s="151" t="s">
        <v>1295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09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 t="s">
        <v>1386</v>
      </c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IF(OR(B275="",F275=""),"*",AZ275/Q275)</f>
        <v>0</v>
      </c>
      <c r="BT275" s="8" t="str">
        <f t="shared" si="5"/>
        <v/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/>
      <c r="AT276" s="108"/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09"/>
      <c r="BA276" s="109"/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/>
      <c r="BI276" s="17"/>
      <c r="BJ276" s="17" t="s">
        <v>1387</v>
      </c>
      <c r="BK276" s="17" t="s">
        <v>1388</v>
      </c>
      <c r="BL276" s="16"/>
      <c r="BM276" s="130" t="s">
        <v>402</v>
      </c>
      <c r="BN276" s="130" t="s">
        <v>432</v>
      </c>
      <c r="BO276" s="130" t="s">
        <v>489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IF(OR(B276="",F276=""),"*",AZ276/Q276)</f>
        <v>0</v>
      </c>
      <c r="BT276" s="8" t="str">
        <f t="shared" si="5"/>
        <v>MecanizaçãoAtivos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09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IF(OR(B277="",F277=""),"*",AZ277/Q277)</f>
        <v>*</v>
      </c>
      <c r="BT277" s="8" t="str">
        <f t="shared" si="5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1026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09"/>
      <c r="BA278" s="109"/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>IF(OR(B278="",F278=""),"*",AZ278/Q278)</f>
        <v>0</v>
      </c>
      <c r="BT278" s="8" t="str">
        <f t="shared" si="5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1026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09"/>
      <c r="BA279" s="109"/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>IF(OR(B279="",F279=""),"*",AZ279/Q279)</f>
        <v>0</v>
      </c>
      <c r="BT279" s="8" t="str">
        <f t="shared" si="5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1026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09"/>
      <c r="BA280" s="109"/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>IF(OR(B280="",F280=""),"*",AZ280/Q280)</f>
        <v>0</v>
      </c>
      <c r="BT280" s="8" t="str">
        <f t="shared" si="5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1026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09"/>
      <c r="BA281" s="109"/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>IF(OR(B281="",F281=""),"*",AZ281/Q281)</f>
        <v>0</v>
      </c>
      <c r="BT281" s="8" t="str">
        <f t="shared" si="5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09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IF(OR(B282="",F282=""),"*",AZ282/Q282)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09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IF(OR(B283="",F283=""),"*",AZ283/Q283)</f>
        <v>*</v>
      </c>
      <c r="BT283" s="8" t="str">
        <f t="shared" si="5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1013</v>
      </c>
      <c r="W284" s="151" t="s">
        <v>1026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09">
        <v>0</v>
      </c>
      <c r="BA284" s="109"/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>IF(OR(B284="",F284=""),"*",AZ284/Q284)</f>
        <v>0</v>
      </c>
      <c r="BT284" s="8" t="str">
        <f t="shared" si="5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1030</v>
      </c>
      <c r="W285" s="151" t="s">
        <v>1056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09"/>
      <c r="BA285" s="109"/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1</v>
      </c>
      <c r="BI285" s="17"/>
      <c r="BJ285" s="17" t="s">
        <v>1391</v>
      </c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Produção</v>
      </c>
      <c r="BR285" s="19">
        <f>IF(OR(B285="",F285=""),"*",AY285/P285)</f>
        <v>1.1666666666666665</v>
      </c>
      <c r="BS285" s="19">
        <f>IF(OR(B285="",F285=""),"*",AZ285/Q285)</f>
        <v>0</v>
      </c>
      <c r="BT285" s="8" t="str">
        <f t="shared" si="5"/>
        <v/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1051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1052</v>
      </c>
      <c r="W286" s="151" t="s">
        <v>1053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09"/>
      <c r="BA286" s="109"/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1</v>
      </c>
      <c r="BI286" s="17"/>
      <c r="BJ286" s="17" t="s">
        <v>1392</v>
      </c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Produção</v>
      </c>
      <c r="BR286" s="19">
        <f>IF(OR(B286="",F286=""),"*",AY286/P286)</f>
        <v>1.0000000000000004</v>
      </c>
      <c r="BS286" s="19">
        <f>IF(OR(B286="",F286=""),"*",AZ286/Q286)</f>
        <v>0</v>
      </c>
      <c r="BT286" s="8" t="str">
        <f t="shared" si="5"/>
        <v/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1052</v>
      </c>
      <c r="W287" s="151" t="s">
        <v>1295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/>
      <c r="AS287" s="108"/>
      <c r="AT287" s="108"/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09"/>
      <c r="BA287" s="109"/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/>
      <c r="BI287" s="17"/>
      <c r="BJ287" s="17" t="s">
        <v>1322</v>
      </c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>IF(OR(B287="",F287=""),"*",AZ287/Q287)</f>
        <v>0</v>
      </c>
      <c r="BT287" s="8" t="str">
        <f t="shared" si="5"/>
        <v/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1052</v>
      </c>
      <c r="W288" s="151" t="s">
        <v>1026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09">
        <v>0</v>
      </c>
      <c r="BA288" s="109"/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>IF(OR(B288="",F288=""),"*",AZ288/Q288)</f>
        <v>0</v>
      </c>
      <c r="BT288" s="8" t="str">
        <f t="shared" si="5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1073</v>
      </c>
      <c r="W289" s="151" t="s">
        <v>1086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09"/>
      <c r="BA289" s="109"/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1</v>
      </c>
      <c r="BI289" s="17"/>
      <c r="BJ289" s="17" t="s">
        <v>1395</v>
      </c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Produção e Intervalo</v>
      </c>
      <c r="BR289" s="19">
        <f>IF(OR(B289="",F289=""),"*",AY289/P289)</f>
        <v>0.99999999999999911</v>
      </c>
      <c r="BS289" s="19">
        <f>IF(OR(B289="",F289=""),"*",AZ289/Q289)</f>
        <v>0</v>
      </c>
      <c r="BT289" s="8" t="str">
        <f t="shared" si="5"/>
        <v/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1226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1030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/>
      <c r="AS290" s="108"/>
      <c r="AT290" s="108"/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0</v>
      </c>
      <c r="AZ290" s="109"/>
      <c r="BA290" s="109"/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/>
      <c r="BI290" s="17"/>
      <c r="BJ290" s="17" t="s">
        <v>1399</v>
      </c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Produção e Intervalo</v>
      </c>
      <c r="BR290" s="19">
        <f>IF(OR(B290="",F290=""),"*",AY290/P290)</f>
        <v>0</v>
      </c>
      <c r="BS290" s="19">
        <f>IF(OR(B290="",F290=""),"*",AZ290/Q290)</f>
        <v>0</v>
      </c>
      <c r="BT290" s="8" t="str">
        <f t="shared" si="5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1048</v>
      </c>
      <c r="W291" s="151" t="s">
        <v>1026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09">
        <v>0</v>
      </c>
      <c r="BA291" s="109"/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1400</v>
      </c>
      <c r="BK291" s="18" t="s">
        <v>1401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1401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>IF(OR(B291="",F291=""),"*",AZ291/Q291)</f>
        <v>0</v>
      </c>
      <c r="BT291" s="8" t="str">
        <f t="shared" si="5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1030</v>
      </c>
      <c r="W292" s="151" t="s">
        <v>1296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/>
      <c r="AS292" s="108"/>
      <c r="AT292" s="108"/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09"/>
      <c r="BA292" s="109"/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/>
      <c r="BI292" s="17"/>
      <c r="BJ292" s="17" t="s">
        <v>1322</v>
      </c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>IF(OR(B292="",F292=""),"*",AZ292/Q292)</f>
        <v>0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1402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1403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1403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93:Z1001 Y251:Z284 Z287:Z292 Y285:Y292">
    <cfRule type="cellIs" dxfId="222" priority="54141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93:Z1001 Y251:Z284 Z287:Z292 Y285:Y292">
    <cfRule type="cellIs" dxfId="221" priority="11727" operator="equal">
      <formula>"NÃO"</formula>
    </cfRule>
    <cfRule type="cellIs" dxfId="220" priority="11728" operator="equal">
      <formula>"SIM"</formula>
    </cfRule>
  </conditionalFormatting>
  <conditionalFormatting sqref="AZ6:AZ1001">
    <cfRule type="expression" dxfId="219" priority="54183">
      <formula>#REF!=1</formula>
    </cfRule>
  </conditionalFormatting>
  <conditionalFormatting sqref="BE6:BE1001 AY6:AY1001 U6:U1001">
    <cfRule type="cellIs" dxfId="218" priority="54167" operator="equal">
      <formula>"ERRO"</formula>
    </cfRule>
  </conditionalFormatting>
  <conditionalFormatting sqref="BQ6:BQ1001">
    <cfRule type="cellIs" dxfId="217" priority="54162" operator="equal">
      <formula>"Produção e Intervalo"</formula>
    </cfRule>
    <cfRule type="cellIs" dxfId="216" priority="54163" operator="equal">
      <formula>"Aderente"</formula>
    </cfRule>
    <cfRule type="cellIs" dxfId="215" priority="54164" operator="equal">
      <formula>"Intervalo"</formula>
    </cfRule>
    <cfRule type="cellIs" dxfId="214" priority="54165" operator="equal">
      <formula>"Produção"</formula>
    </cfRule>
    <cfRule type="cellIs" dxfId="213" priority="54166" operator="equal">
      <formula>"ERRO"</formula>
    </cfRule>
  </conditionalFormatting>
  <conditionalFormatting sqref="BR6:BS1001">
    <cfRule type="cellIs" dxfId="212" priority="54144" operator="equal">
      <formula>"*"</formula>
    </cfRule>
    <cfRule type="cellIs" dxfId="211" priority="54145" operator="greaterThanOrEqual">
      <formula>1</formula>
    </cfRule>
    <cfRule type="cellIs" dxfId="210" priority="54146" operator="lessThan">
      <formula>1</formula>
    </cfRule>
  </conditionalFormatting>
  <conditionalFormatting sqref="BK949 BK81 BK83:BK84 BK101 BK67 BK69 BK72:BK73 BJ9:BJ1001">
    <cfRule type="iconSet" priority="60931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5:BK287 BK282:BK283 BK274:BK275 BK289:BK948">
    <cfRule type="iconSet" priority="60933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70" operator="equal">
      <formula>"OPORTUNIDADE"</formula>
    </cfRule>
  </conditionalFormatting>
  <conditionalFormatting sqref="Y6:Z39">
    <cfRule type="cellIs" dxfId="208" priority="268" operator="equal">
      <formula>"NÃO"</formula>
    </cfRule>
    <cfRule type="cellIs" dxfId="207" priority="269" operator="equal">
      <formula>"SIM"</formula>
    </cfRule>
  </conditionalFormatting>
  <conditionalFormatting sqref="BH6:BH8">
    <cfRule type="iconSet" priority="266">
      <iconSet showValue="0">
        <cfvo type="percent" val="0"/>
        <cfvo type="num" val="1"/>
        <cfvo type="num" val="1" gte="0"/>
      </iconSet>
    </cfRule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38" operator="equal">
      <formula>"OPORTUNIDADE"</formula>
    </cfRule>
  </conditionalFormatting>
  <conditionalFormatting sqref="Y44:Z44">
    <cfRule type="cellIs" dxfId="205" priority="236" operator="equal">
      <formula>"NÃO"</formula>
    </cfRule>
    <cfRule type="cellIs" dxfId="204" priority="237" operator="equal">
      <formula>"SIM"</formula>
    </cfRule>
  </conditionalFormatting>
  <conditionalFormatting sqref="Y48:Z52">
    <cfRule type="cellIs" dxfId="203" priority="235" operator="equal">
      <formula>"OPORTUNIDADE"</formula>
    </cfRule>
  </conditionalFormatting>
  <conditionalFormatting sqref="Y48:Z52">
    <cfRule type="cellIs" dxfId="202" priority="233" operator="equal">
      <formula>"NÃO"</formula>
    </cfRule>
    <cfRule type="cellIs" dxfId="201" priority="234" operator="equal">
      <formula>"SIM"</formula>
    </cfRule>
  </conditionalFormatting>
  <conditionalFormatting sqref="Y68:Z68">
    <cfRule type="cellIs" dxfId="200" priority="229" operator="equal">
      <formula>"OPORTUNIDADE"</formula>
    </cfRule>
  </conditionalFormatting>
  <conditionalFormatting sqref="Y68:Z68">
    <cfRule type="cellIs" dxfId="199" priority="227" operator="equal">
      <formula>"NÃO"</formula>
    </cfRule>
    <cfRule type="cellIs" dxfId="198" priority="228" operator="equal">
      <formula>"SIM"</formula>
    </cfRule>
  </conditionalFormatting>
  <conditionalFormatting sqref="Y75:Z75">
    <cfRule type="cellIs" dxfId="197" priority="226" operator="equal">
      <formula>"OPORTUNIDADE"</formula>
    </cfRule>
  </conditionalFormatting>
  <conditionalFormatting sqref="Y75:Z75">
    <cfRule type="cellIs" dxfId="196" priority="224" operator="equal">
      <formula>"NÃO"</formula>
    </cfRule>
    <cfRule type="cellIs" dxfId="195" priority="225" operator="equal">
      <formula>"SIM"</formula>
    </cfRule>
  </conditionalFormatting>
  <conditionalFormatting sqref="Y77:Z78">
    <cfRule type="cellIs" dxfId="194" priority="223" operator="equal">
      <formula>"OPORTUNIDADE"</formula>
    </cfRule>
  </conditionalFormatting>
  <conditionalFormatting sqref="Y77:Z78">
    <cfRule type="cellIs" dxfId="193" priority="221" operator="equal">
      <formula>"NÃO"</formula>
    </cfRule>
    <cfRule type="cellIs" dxfId="192" priority="222" operator="equal">
      <formula>"SIM"</formula>
    </cfRule>
  </conditionalFormatting>
  <conditionalFormatting sqref="Y81:Z81">
    <cfRule type="cellIs" dxfId="191" priority="220" operator="equal">
      <formula>"OPORTUNIDADE"</formula>
    </cfRule>
  </conditionalFormatting>
  <conditionalFormatting sqref="Y81:Z81">
    <cfRule type="cellIs" dxfId="190" priority="218" operator="equal">
      <formula>"NÃO"</formula>
    </cfRule>
    <cfRule type="cellIs" dxfId="189" priority="219" operator="equal">
      <formula>"SIM"</formula>
    </cfRule>
  </conditionalFormatting>
  <conditionalFormatting sqref="Y82:Z82">
    <cfRule type="cellIs" dxfId="188" priority="217" operator="equal">
      <formula>"OPORTUNIDADE"</formula>
    </cfRule>
  </conditionalFormatting>
  <conditionalFormatting sqref="Y82:Z82">
    <cfRule type="cellIs" dxfId="187" priority="215" operator="equal">
      <formula>"NÃO"</formula>
    </cfRule>
    <cfRule type="cellIs" dxfId="186" priority="216" operator="equal">
      <formula>"SIM"</formula>
    </cfRule>
  </conditionalFormatting>
  <conditionalFormatting sqref="Y91:Z91">
    <cfRule type="cellIs" dxfId="185" priority="214" operator="equal">
      <formula>"OPORTUNIDADE"</formula>
    </cfRule>
  </conditionalFormatting>
  <conditionalFormatting sqref="Y91:Z91">
    <cfRule type="cellIs" dxfId="184" priority="212" operator="equal">
      <formula>"NÃO"</formula>
    </cfRule>
    <cfRule type="cellIs" dxfId="183" priority="213" operator="equal">
      <formula>"SIM"</formula>
    </cfRule>
  </conditionalFormatting>
  <conditionalFormatting sqref="Y93:Z93">
    <cfRule type="cellIs" dxfId="182" priority="211" operator="equal">
      <formula>"OPORTUNIDADE"</formula>
    </cfRule>
  </conditionalFormatting>
  <conditionalFormatting sqref="Y93:Z93">
    <cfRule type="cellIs" dxfId="181" priority="209" operator="equal">
      <formula>"NÃO"</formula>
    </cfRule>
    <cfRule type="cellIs" dxfId="180" priority="210" operator="equal">
      <formula>"SIM"</formula>
    </cfRule>
  </conditionalFormatting>
  <conditionalFormatting sqref="Y95:Z95">
    <cfRule type="cellIs" dxfId="179" priority="208" operator="equal">
      <formula>"OPORTUNIDADE"</formula>
    </cfRule>
  </conditionalFormatting>
  <conditionalFormatting sqref="Y95:Z95">
    <cfRule type="cellIs" dxfId="178" priority="206" operator="equal">
      <formula>"NÃO"</formula>
    </cfRule>
    <cfRule type="cellIs" dxfId="177" priority="207" operator="equal">
      <formula>"SIM"</formula>
    </cfRule>
  </conditionalFormatting>
  <conditionalFormatting sqref="Y96:Z97">
    <cfRule type="cellIs" dxfId="176" priority="205" operator="equal">
      <formula>"OPORTUNIDADE"</formula>
    </cfRule>
  </conditionalFormatting>
  <conditionalFormatting sqref="Y96:Z97">
    <cfRule type="cellIs" dxfId="175" priority="203" operator="equal">
      <formula>"NÃO"</formula>
    </cfRule>
    <cfRule type="cellIs" dxfId="174" priority="204" operator="equal">
      <formula>"SIM"</formula>
    </cfRule>
  </conditionalFormatting>
  <conditionalFormatting sqref="BK95:BK9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34">
      <iconSet showValue="0">
        <cfvo type="percent" val="0"/>
        <cfvo type="num" val="1"/>
        <cfvo type="num" val="1" gte="0"/>
      </iconSet>
    </cfRule>
    <cfRule type="iconSet" priority="61035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38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60 BP277 BP285:BP287 BP282:BP283 BP273:BP275 BP269:BP270 BP266 BP292:BP1001 BP263:BP264 BP289:BP290">
    <cfRule type="iconSet" priority="6104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48" operator="equal">
      <formula>"OPORTUNIDADE"</formula>
    </cfRule>
  </conditionalFormatting>
  <conditionalFormatting sqref="Z173">
    <cfRule type="cellIs" dxfId="172" priority="146" operator="equal">
      <formula>"NÃO"</formula>
    </cfRule>
    <cfRule type="cellIs" dxfId="171" priority="147" operator="equal">
      <formula>"SIM"</formula>
    </cfRule>
  </conditionalFormatting>
  <conditionalFormatting sqref="BP13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05" operator="equal">
      <formula>"OPORTUNIDADE"</formula>
    </cfRule>
  </conditionalFormatting>
  <conditionalFormatting sqref="Z201">
    <cfRule type="cellIs" dxfId="169" priority="103" operator="equal">
      <formula>"NÃO"</formula>
    </cfRule>
    <cfRule type="cellIs" dxfId="168" priority="104" operator="equal">
      <formula>"SIM"</formula>
    </cfRule>
  </conditionalFormatting>
  <conditionalFormatting sqref="Z202">
    <cfRule type="cellIs" dxfId="167" priority="102" operator="equal">
      <formula>"OPORTUNIDADE"</formula>
    </cfRule>
  </conditionalFormatting>
  <conditionalFormatting sqref="Z202">
    <cfRule type="cellIs" dxfId="166" priority="100" operator="equal">
      <formula>"NÃO"</formula>
    </cfRule>
    <cfRule type="cellIs" dxfId="165" priority="101" operator="equal">
      <formula>"SIM"</formula>
    </cfRule>
  </conditionalFormatting>
  <conditionalFormatting sqref="BP14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94" operator="equal">
      <formula>"OPORTUNIDADE"</formula>
    </cfRule>
  </conditionalFormatting>
  <conditionalFormatting sqref="Y201">
    <cfRule type="cellIs" dxfId="163" priority="92" operator="equal">
      <formula>"NÃO"</formula>
    </cfRule>
    <cfRule type="cellIs" dxfId="162" priority="93" operator="equal">
      <formula>"SIM"</formula>
    </cfRule>
  </conditionalFormatting>
  <conditionalFormatting sqref="BK19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72" operator="equal">
      <formula>"OPORTUNIDADE"</formula>
    </cfRule>
  </conditionalFormatting>
  <conditionalFormatting sqref="Z245">
    <cfRule type="cellIs" dxfId="160" priority="70" operator="equal">
      <formula>"NÃO"</formula>
    </cfRule>
    <cfRule type="cellIs" dxfId="159" priority="71" operator="equal">
      <formula>"SIM"</formula>
    </cfRule>
  </conditionalFormatting>
  <conditionalFormatting sqref="BP18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46" operator="equal">
      <formula>"OPORTUNIDADE"</formula>
    </cfRule>
  </conditionalFormatting>
  <conditionalFormatting sqref="Z285">
    <cfRule type="cellIs" dxfId="157" priority="44" operator="equal">
      <formula>"NÃO"</formula>
    </cfRule>
    <cfRule type="cellIs" dxfId="156" priority="45" operator="equal">
      <formula>"SIM"</formula>
    </cfRule>
  </conditionalFormatting>
  <conditionalFormatting sqref="Z286">
    <cfRule type="cellIs" dxfId="155" priority="43" operator="equal">
      <formula>"OPORTUNIDADE"</formula>
    </cfRule>
  </conditionalFormatting>
  <conditionalFormatting sqref="Z286">
    <cfRule type="cellIs" dxfId="154" priority="41" operator="equal">
      <formula>"NÃO"</formula>
    </cfRule>
    <cfRule type="cellIs" dxfId="153" priority="42" operator="equal">
      <formula>"SIM"</formula>
    </cfRule>
  </conditionalFormatting>
  <conditionalFormatting sqref="BK25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1" t="s">
        <v>1404</v>
      </c>
      <c r="C2" s="221"/>
      <c r="D2" s="221"/>
      <c r="E2" s="221"/>
      <c r="F2" s="221"/>
      <c r="G2" s="221"/>
    </row>
    <row r="3" spans="2:7" ht="15" customHeight="1">
      <c r="B3" s="222"/>
      <c r="C3" s="222"/>
      <c r="D3" s="222"/>
      <c r="E3" s="222"/>
      <c r="F3" s="222"/>
      <c r="G3" s="222"/>
    </row>
    <row r="4" spans="2:7">
      <c r="B4" s="160" t="s">
        <v>1405</v>
      </c>
      <c r="C4" s="160" t="s">
        <v>1406</v>
      </c>
      <c r="D4" s="160" t="s">
        <v>1407</v>
      </c>
      <c r="E4" s="160" t="s">
        <v>1408</v>
      </c>
      <c r="F4" s="160" t="s">
        <v>4</v>
      </c>
      <c r="G4" s="160" t="s">
        <v>1409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1410</v>
      </c>
      <c r="C6" s="161">
        <v>407867</v>
      </c>
      <c r="D6" s="161" t="s">
        <v>1411</v>
      </c>
      <c r="E6" s="161" t="s">
        <v>789</v>
      </c>
      <c r="F6" s="161" t="s">
        <v>1412</v>
      </c>
      <c r="G6" s="162"/>
    </row>
    <row r="7" spans="2:7">
      <c r="B7" s="161" t="s">
        <v>1413</v>
      </c>
      <c r="C7" s="161">
        <v>293644</v>
      </c>
      <c r="D7" s="161" t="s">
        <v>1414</v>
      </c>
      <c r="E7" s="161" t="s">
        <v>789</v>
      </c>
      <c r="F7" s="161" t="s">
        <v>1412</v>
      </c>
      <c r="G7" s="162"/>
    </row>
    <row r="8" spans="2:7">
      <c r="B8" s="161" t="s">
        <v>1415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1416</v>
      </c>
      <c r="C9" s="161">
        <v>256790</v>
      </c>
      <c r="D9" s="161" t="s">
        <v>1417</v>
      </c>
      <c r="E9" s="161" t="s">
        <v>790</v>
      </c>
      <c r="F9" s="161" t="s">
        <v>1418</v>
      </c>
      <c r="G9" s="162">
        <v>46357</v>
      </c>
    </row>
    <row r="10" spans="2:7">
      <c r="B10" s="161" t="s">
        <v>1419</v>
      </c>
      <c r="C10" s="161">
        <v>265193</v>
      </c>
      <c r="D10" s="161" t="s">
        <v>1420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1421</v>
      </c>
      <c r="C11" s="161">
        <v>293716</v>
      </c>
      <c r="D11" s="161" t="s">
        <v>1422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1423</v>
      </c>
      <c r="C12" s="161">
        <v>257258</v>
      </c>
      <c r="D12" s="161" t="s">
        <v>1424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1425</v>
      </c>
      <c r="C13" s="161">
        <v>371147</v>
      </c>
      <c r="D13" s="161" t="s">
        <v>1426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1427</v>
      </c>
      <c r="C14" s="161">
        <v>259230</v>
      </c>
      <c r="D14" s="161" t="s">
        <v>1428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1429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1430</v>
      </c>
      <c r="C16" s="161">
        <v>258542</v>
      </c>
      <c r="D16" s="161" t="s">
        <v>1431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1432</v>
      </c>
      <c r="C17" s="161">
        <v>257050</v>
      </c>
      <c r="D17" s="161" t="s">
        <v>1433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3" t="s">
        <v>1434</v>
      </c>
      <c r="C2" s="223"/>
      <c r="D2" s="223"/>
      <c r="E2" s="223"/>
      <c r="F2" s="223"/>
      <c r="G2" s="223"/>
    </row>
    <row r="3" spans="2:7" ht="15" customHeight="1">
      <c r="B3" s="223"/>
      <c r="C3" s="223"/>
      <c r="D3" s="223"/>
      <c r="E3" s="223"/>
      <c r="F3" s="223"/>
      <c r="G3" s="223"/>
    </row>
    <row r="4" spans="2:7" ht="15" customHeight="1">
      <c r="B4" s="163" t="s">
        <v>651</v>
      </c>
      <c r="C4" s="163" t="s">
        <v>1435</v>
      </c>
      <c r="D4" s="163" t="s">
        <v>1436</v>
      </c>
      <c r="E4" s="163" t="s">
        <v>1437</v>
      </c>
      <c r="F4" s="160" t="s">
        <v>1438</v>
      </c>
      <c r="G4" s="163" t="s">
        <v>1439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1440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1441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1440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1442</v>
      </c>
      <c r="G9" s="167" t="s">
        <v>1443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1440</v>
      </c>
      <c r="G10" s="167"/>
    </row>
    <row r="11" spans="2:7">
      <c r="B11" s="167" t="s">
        <v>1444</v>
      </c>
      <c r="C11" s="167">
        <v>9038</v>
      </c>
      <c r="D11" s="168">
        <v>46085</v>
      </c>
      <c r="E11" s="167">
        <v>10520</v>
      </c>
      <c r="F11" s="169" t="s">
        <v>1445</v>
      </c>
      <c r="G11" s="167"/>
    </row>
    <row r="12" spans="2:7">
      <c r="B12" s="167" t="s">
        <v>709</v>
      </c>
      <c r="C12" s="167" t="s">
        <v>1446</v>
      </c>
      <c r="D12" s="168">
        <v>46086</v>
      </c>
      <c r="E12" s="167">
        <v>8.5</v>
      </c>
      <c r="F12" s="169" t="s">
        <v>1447</v>
      </c>
      <c r="G12" s="167"/>
    </row>
    <row r="13" spans="2:7">
      <c r="B13" s="167" t="s">
        <v>709</v>
      </c>
      <c r="C13" s="167" t="s">
        <v>1448</v>
      </c>
      <c r="D13" s="168">
        <v>46086</v>
      </c>
      <c r="E13" s="167">
        <v>10000</v>
      </c>
      <c r="F13" s="169" t="s">
        <v>1447</v>
      </c>
      <c r="G13" s="167"/>
    </row>
    <row r="14" spans="2:7">
      <c r="B14" s="167" t="s">
        <v>709</v>
      </c>
      <c r="C14" s="167" t="s">
        <v>1449</v>
      </c>
      <c r="D14" s="168">
        <v>46086</v>
      </c>
      <c r="E14" s="167">
        <v>8000</v>
      </c>
      <c r="F14" s="169" t="s">
        <v>1447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7" sqref="B257:K26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1450</v>
      </c>
      <c r="C2" s="121" t="s">
        <v>947</v>
      </c>
      <c r="D2" s="76" t="s">
        <v>949</v>
      </c>
      <c r="E2" s="76" t="s">
        <v>1451</v>
      </c>
      <c r="F2" s="99" t="s">
        <v>1452</v>
      </c>
      <c r="G2" s="76" t="s">
        <v>1453</v>
      </c>
      <c r="H2" s="76" t="s">
        <v>1454</v>
      </c>
      <c r="I2" s="76" t="s">
        <v>1455</v>
      </c>
      <c r="J2" s="76" t="s">
        <v>1456</v>
      </c>
      <c r="K2" s="78" t="s">
        <v>1457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264" workbookViewId="0">
      <selection activeCell="A2" sqref="A2:T28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1010</v>
      </c>
      <c r="Q1" s="228"/>
      <c r="R1" s="111"/>
      <c r="S1" s="84"/>
      <c r="T1" s="86"/>
      <c r="U1" s="229" t="s">
        <v>1458</v>
      </c>
      <c r="V1" s="229"/>
      <c r="W1" s="229"/>
    </row>
    <row r="2" spans="1:23" ht="15" customHeight="1">
      <c r="A2" s="87" t="s">
        <v>1459</v>
      </c>
      <c r="B2" s="87" t="s">
        <v>1460</v>
      </c>
      <c r="C2" s="87" t="s">
        <v>376</v>
      </c>
      <c r="D2" s="88" t="s">
        <v>962</v>
      </c>
      <c r="E2" s="88" t="s">
        <v>4</v>
      </c>
      <c r="F2" s="88" t="s">
        <v>1461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1462</v>
      </c>
      <c r="T2" s="91" t="s">
        <v>965</v>
      </c>
      <c r="U2" s="138">
        <f ca="1">TODAY()-1</f>
        <v>46089</v>
      </c>
      <c r="V2" s="138">
        <f ca="1">U2-1</f>
        <v>46088</v>
      </c>
      <c r="W2" s="138">
        <f ca="1">V2-1</f>
        <v>46087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266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1115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1020</v>
      </c>
      <c r="W7" s="137">
        <f ca="1">_xlfn.XLOOKUP(G7&amp;$W$2,BS_CONTROLE[CHAVE],BS_CONTROLE[Quantidade_11],"-")</f>
        <v>340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4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266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1115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4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500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1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30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2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2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312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32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70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2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2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>
        <f ca="1">_xlfn.XLOOKUP(G38&amp;$W$2,BS_CONTROLE[CHAVE],BS_CONTROLE[Quantidade_11],"-")</f>
        <v>500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1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500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1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1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1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266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1115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500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1020</v>
      </c>
      <c r="W54" s="137">
        <f ca="1">_xlfn.XLOOKUP(G54&amp;$W$2,BS_CONTROLE[CHAVE],BS_CONTROLE[Quantidade_11],"-")</f>
        <v>340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25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4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30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32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1020</v>
      </c>
      <c r="W67" s="137">
        <f ca="1">_xlfn.XLOOKUP(G67&amp;$W$2,BS_CONTROLE[CHAVE],BS_CONTROLE[Quantidade_11],"-")</f>
        <v>340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30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25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70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 t="str">
        <f ca="1">_xlfn.XLOOKUP(G74&amp;$U$2,BS_CONTROLE[CHAVE],BS_CONTROLE[Quantidade_11],"-")</f>
        <v>-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2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1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1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10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>
        <f ca="1">_xlfn.XLOOKUP(G81&amp;$W$2,BS_CONTROLE[CHAVE],BS_CONTROLE[Quantidade_11],"-")</f>
        <v>500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1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500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1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1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1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1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266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1115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500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4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4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4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>
        <f ca="1">_xlfn.XLOOKUP(G107&amp;$W$2,BS_CONTROLE[CHAVE],BS_CONTROLE[Quantidade_11],"-")</f>
        <v>60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32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1020</v>
      </c>
      <c r="W111" s="137">
        <f ca="1">_xlfn.XLOOKUP(G111&amp;$W$2,BS_CONTROLE[CHAVE],BS_CONTROLE[Quantidade_11],"-")</f>
        <v>340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25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2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2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70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500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1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312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500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1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4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266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1115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4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32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1020</v>
      </c>
      <c r="W148" s="137">
        <f ca="1">_xlfn.XLOOKUP(G148&amp;$W$2,BS_CONTROLE[CHAVE],BS_CONTROLE[Quantidade_11],"-")</f>
        <v>340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30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25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60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 t="str">
        <f ca="1">_xlfn.XLOOKUP(G157&amp;$U$2,BS_CONTROLE[CHAVE],BS_CONTROLE[Quantidade_11],"-")</f>
        <v>-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70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2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4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500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1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266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1115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 t="str">
        <f ca="1">_xlfn.XLOOKUP(G175&amp;$U$2,BS_CONTROLE[CHAVE],BS_CONTROLE[Quantidade_11],"-")</f>
        <v>-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1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312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4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>
        <f ca="1">_xlfn.XLOOKUP(G180&amp;$W$2,BS_CONTROLE[CHAVE],BS_CONTROLE[Quantidade_11],"-")</f>
        <v>60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32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 t="str">
        <f ca="1">_xlfn.XLOOKUP(G183&amp;$U$2,BS_CONTROLE[CHAVE],BS_CONTROLE[Quantidade_11],"-")</f>
        <v>-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30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1020</v>
      </c>
      <c r="W184" s="137">
        <f ca="1">_xlfn.XLOOKUP(G184&amp;$W$2,BS_CONTROLE[CHAVE],BS_CONTROLE[Quantidade_11],"-")</f>
        <v>340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25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70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 t="str">
        <f ca="1">_xlfn.XLOOKUP(G192&amp;$U$2,BS_CONTROLE[CHAVE],BS_CONTROLE[Quantidade_11],"-")</f>
        <v>-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70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2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2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1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1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10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>
        <f ca="1">_xlfn.XLOOKUP(G201&amp;$W$2,BS_CONTROLE[CHAVE],BS_CONTROLE[Quantidade_11],"-")</f>
        <v>500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1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500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400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266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1115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500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4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4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312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32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30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1020</v>
      </c>
      <c r="W228" s="137">
        <f ca="1">_xlfn.XLOOKUP(G228&amp;$W$2,BS_CONTROLE[CHAVE],BS_CONTROLE[Quantidade_11],"-")</f>
        <v>340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25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70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2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2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500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1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500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266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1115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1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4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25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266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1115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4</v>
      </c>
    </row>
    <row r="257" spans="1:23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0</v>
      </c>
    </row>
    <row r="258" spans="1:23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32</v>
      </c>
    </row>
    <row r="259" spans="1:23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 t="str">
        <f ca="1">_xlfn.XLOOKUP(G259&amp;$U$2,BS_CONTROLE[CHAVE],BS_CONTROLE[Quantidade_11],"-")</f>
        <v>-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30</v>
      </c>
    </row>
    <row r="260" spans="1:23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1020</v>
      </c>
      <c r="W263" s="137">
        <f ca="1">_xlfn.XLOOKUP(G263&amp;$W$2,BS_CONTROLE[CHAVE],BS_CONTROLE[Quantidade_11],"-")</f>
        <v>340</v>
      </c>
    </row>
    <row r="264" spans="1:23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25</v>
      </c>
      <c r="W264" s="137">
        <f ca="1">_xlfn.XLOOKUP(G264&amp;$W$2,BS_CONTROLE[CHAVE],BS_CONTROLE[Quantidade_11],"-")</f>
        <v>25</v>
      </c>
    </row>
    <row r="265" spans="1:23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2</v>
      </c>
    </row>
    <row r="269" spans="1:23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2</v>
      </c>
    </row>
    <row r="270" spans="1:23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70</v>
      </c>
    </row>
    <row r="273" spans="1:23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1</v>
      </c>
      <c r="W282" s="137">
        <f ca="1">_xlfn.XLOOKUP(G282&amp;$W$2,BS_CONTROLE[CHAVE],BS_CONTROLE[Quantidade_11],"-")</f>
        <v>400</v>
      </c>
    </row>
    <row r="283" spans="1:23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500</v>
      </c>
    </row>
    <row r="284" spans="1:23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 t="str">
        <f ca="1">_xlfn.XLOOKUP(G284&amp;$U$2,BS_CONTROLE[CHAVE],BS_CONTROLE[Quantidade_11],"-")</f>
        <v>-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1</v>
      </c>
    </row>
    <row r="286" spans="1:23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266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1115</v>
      </c>
    </row>
    <row r="287" spans="1:23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2</v>
      </c>
      <c r="W288" s="137">
        <f ca="1">_xlfn.XLOOKUP(G288&amp;$W$2,BS_CONTROLE[CHAVE],BS_CONTROLE[Quantidade_11],"-")</f>
        <v>4</v>
      </c>
    </row>
    <row r="289" spans="1:23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25</v>
      </c>
      <c r="W307" s="137">
        <f ca="1">_xlfn.XLOOKUP(G307&amp;$W$2,BS_CONTROLE[CHAVE],BS_CONTROLE[Quantidade_11],"-")</f>
        <v>25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4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0" t="s">
        <v>1463</v>
      </c>
      <c r="D5" s="231"/>
      <c r="E5" s="231"/>
      <c r="F5" s="231"/>
      <c r="G5" s="231"/>
      <c r="H5" s="231"/>
      <c r="I5" s="231"/>
      <c r="J5" s="232"/>
      <c r="K5" s="233" t="s">
        <v>1464</v>
      </c>
      <c r="L5" s="234"/>
      <c r="M5" s="234"/>
      <c r="N5" s="234"/>
      <c r="O5" s="235" t="s">
        <v>1465</v>
      </c>
      <c r="P5" s="236"/>
    </row>
    <row r="6" spans="1:16" s="74" customFormat="1" ht="15" customHeight="1">
      <c r="A6" s="66" t="s">
        <v>1461</v>
      </c>
      <c r="B6" s="75" t="s">
        <v>1460</v>
      </c>
      <c r="C6" s="76" t="s">
        <v>962</v>
      </c>
      <c r="D6" s="77" t="s">
        <v>963</v>
      </c>
      <c r="E6" s="76" t="s">
        <v>1466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1467</v>
      </c>
      <c r="M6" s="80" t="s">
        <v>576</v>
      </c>
      <c r="N6" s="81" t="s">
        <v>957</v>
      </c>
      <c r="O6" s="158" t="s">
        <v>1000</v>
      </c>
      <c r="P6" s="133" t="s">
        <v>1468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MC1 11h46 / previsão de faxa após i71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Necessário W59 realizar a descarga do jacaré no km198, após turma solicia intervalo.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MC1 10h28 / Aguardando passagem do Y94 para receber autorização de entrada na via.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1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1</v>
      </c>
      <c r="P273" s="147" t="str">
        <f>IF($A$2=1,IF(SP_SUL!BJ273="","*",SP_SUL!BJ273),IF(SP_SUL!BK273="","*",SP_SUL!BK273))</f>
        <v xml:space="preserve">MC1 07h33 / Autorizado entrada na via 10h56 / Em intervalo das 11h23 / 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 t="str">
        <f>IF(SP_SUL!BH276="","*",SP_SUL!BH276)</f>
        <v>*</v>
      </c>
      <c r="P276" s="147" t="str">
        <f>IF($A$2=1,IF(SP_SUL!BJ276="","*",SP_SUL!BJ276),IF(SP_SUL!BK276="","*",SP_SUL!BK276))</f>
        <v xml:space="preserve">RDC avariado, previsão de liberação 12h00 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1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1</v>
      </c>
      <c r="P286" s="147" t="str">
        <f>IF($A$2=1,IF(SP_SUL!BJ286="","*",SP_SUL!BJ286),IF(SP_SUL!BK286="","*",SP_SUL!BK286))</f>
        <v>*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1</v>
      </c>
      <c r="P289" s="147" t="str">
        <f>IF($A$2=1,IF(SP_SUL!BJ289="","*",SP_SUL!BJ289),IF(SP_SUL!BK289="","*",SP_SUL!BK289))</f>
        <v>*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2026-03-09T15:13:16Z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