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02" documentId="8_{B6337239-1A00-434D-AAD0-422EA1FEB5AE}" xr6:coauthVersionLast="47" xr6:coauthVersionMax="47" xr10:uidLastSave="{D77CCA6B-AC40-4314-A866-905229F8C47F}"/>
  <bookViews>
    <workbookView xWindow="-120" yWindow="-120" windowWidth="20730" windowHeight="11040" firstSheet="4" activeTab="7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" l="1" a="1"/>
  <c r="H146" i="1" s="1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M142" i="1" a="1"/>
  <c r="M142" i="1"/>
  <c r="K155" i="16" s="1"/>
  <c r="N142" i="1" a="1"/>
  <c r="N142" i="1"/>
  <c r="L155" i="16" s="1"/>
  <c r="A142" i="1"/>
  <c r="C142" i="1"/>
  <c r="G142" i="1"/>
  <c r="R142" i="1"/>
  <c r="S142" i="1" a="1"/>
  <c r="S142" i="1"/>
  <c r="D155" i="16" s="1"/>
  <c r="T142" i="1" a="1"/>
  <c r="T142" i="1"/>
  <c r="E155" i="16" s="1"/>
  <c r="U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/>
  <c r="BF142" i="1"/>
  <c r="BR142" i="1"/>
  <c r="BS142" i="1"/>
  <c r="N145" i="1" a="1"/>
  <c r="N145" i="1"/>
  <c r="L158" i="16" s="1"/>
  <c r="A140" i="1"/>
  <c r="G140" i="1"/>
  <c r="R140" i="1"/>
  <c r="S140" i="1" a="1"/>
  <c r="S140" i="1"/>
  <c r="D153" i="16" s="1"/>
  <c r="T140" i="1" a="1"/>
  <c r="T140" i="1"/>
  <c r="E153" i="16" s="1"/>
  <c r="U140" i="1"/>
  <c r="AI140" i="1"/>
  <c r="AJ140" i="1"/>
  <c r="AK140" i="1"/>
  <c r="AL140" i="1"/>
  <c r="AM140" i="1"/>
  <c r="AN140" i="1"/>
  <c r="AO140" i="1"/>
  <c r="AP140" i="1"/>
  <c r="AQ140" i="1"/>
  <c r="AY140" i="1"/>
  <c r="BB140" i="1"/>
  <c r="BC140" i="1" a="1"/>
  <c r="BC140" i="1"/>
  <c r="BD140" i="1" a="1"/>
  <c r="BD140" i="1"/>
  <c r="BE140" i="1"/>
  <c r="BF140" i="1"/>
  <c r="BR140" i="1"/>
  <c r="BS140" i="1"/>
  <c r="A39" i="1"/>
  <c r="C39" i="1"/>
  <c r="G39" i="1"/>
  <c r="M39" i="1" a="1"/>
  <c r="M39" i="1"/>
  <c r="N39" i="1" a="1"/>
  <c r="N39" i="1"/>
  <c r="R39" i="1"/>
  <c r="S39" i="1" a="1"/>
  <c r="S39" i="1"/>
  <c r="T39" i="1" a="1"/>
  <c r="T39" i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/>
  <c r="BF39" i="1"/>
  <c r="BR39" i="1"/>
  <c r="BS39" i="1"/>
  <c r="A91" i="1"/>
  <c r="C91" i="1"/>
  <c r="G91" i="1"/>
  <c r="M91" i="1" a="1"/>
  <c r="M91" i="1"/>
  <c r="N91" i="1" a="1"/>
  <c r="N91" i="1"/>
  <c r="R91" i="1"/>
  <c r="S91" i="1" a="1"/>
  <c r="S91" i="1"/>
  <c r="T91" i="1" a="1"/>
  <c r="T91" i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/>
  <c r="BF91" i="1"/>
  <c r="BR91" i="1"/>
  <c r="BS91" i="1"/>
  <c r="BS147" i="1"/>
  <c r="BF147" i="1"/>
  <c r="BC147" i="1" a="1"/>
  <c r="BC147" i="1"/>
  <c r="AY147" i="1"/>
  <c r="BR147" i="1" s="1"/>
  <c r="BQ147" i="1" s="1"/>
  <c r="AQ147" i="1"/>
  <c r="AP147" i="1"/>
  <c r="AO147" i="1"/>
  <c r="AL147" i="1"/>
  <c r="AK147" i="1"/>
  <c r="AI147" i="1"/>
  <c r="U147" i="1"/>
  <c r="T147" i="1" a="1"/>
  <c r="T147" i="1"/>
  <c r="E160" i="16" s="1"/>
  <c r="S147" i="1" a="1"/>
  <c r="S147" i="1"/>
  <c r="D160" i="16" s="1"/>
  <c r="R147" i="1"/>
  <c r="N147" i="1" a="1"/>
  <c r="N147" i="1"/>
  <c r="M147" i="1" a="1"/>
  <c r="M147" i="1"/>
  <c r="G147" i="1"/>
  <c r="C147" i="1"/>
  <c r="A147" i="1"/>
  <c r="BS136" i="1"/>
  <c r="BF136" i="1"/>
  <c r="BC136" i="1" a="1"/>
  <c r="BC136" i="1"/>
  <c r="AY136" i="1"/>
  <c r="BR136" i="1" s="1"/>
  <c r="BQ136" i="1" s="1"/>
  <c r="AQ136" i="1"/>
  <c r="AP136" i="1"/>
  <c r="AO136" i="1"/>
  <c r="AL136" i="1"/>
  <c r="AK136" i="1"/>
  <c r="AI136" i="1"/>
  <c r="U136" i="1"/>
  <c r="T136" i="1" a="1"/>
  <c r="T136" i="1"/>
  <c r="E149" i="16" s="1"/>
  <c r="S136" i="1" a="1"/>
  <c r="S136" i="1"/>
  <c r="D149" i="16" s="1"/>
  <c r="R136" i="1"/>
  <c r="AN136" i="1"/>
  <c r="AM136" i="1"/>
  <c r="G136" i="1"/>
  <c r="C136" i="1"/>
  <c r="A136" i="1"/>
  <c r="BS144" i="1"/>
  <c r="BF144" i="1"/>
  <c r="BC144" i="1" a="1"/>
  <c r="BC144" i="1"/>
  <c r="AY144" i="1"/>
  <c r="BR144" i="1" s="1"/>
  <c r="BQ144" i="1" s="1"/>
  <c r="AQ144" i="1"/>
  <c r="AP144" i="1"/>
  <c r="AO144" i="1"/>
  <c r="AL144" i="1"/>
  <c r="AK144" i="1"/>
  <c r="AI144" i="1"/>
  <c r="U144" i="1"/>
  <c r="T144" i="1" a="1"/>
  <c r="T144" i="1"/>
  <c r="E157" i="16" s="1"/>
  <c r="S144" i="1" a="1"/>
  <c r="S144" i="1"/>
  <c r="D157" i="16" s="1"/>
  <c r="R144" i="1"/>
  <c r="AN144" i="1"/>
  <c r="M144" i="1" a="1"/>
  <c r="M144" i="1"/>
  <c r="G144" i="1"/>
  <c r="C144" i="1"/>
  <c r="A144" i="1"/>
  <c r="A139" i="1"/>
  <c r="BS139" i="1"/>
  <c r="BF139" i="1"/>
  <c r="BC139" i="1" a="1"/>
  <c r="BC139" i="1"/>
  <c r="AY139" i="1"/>
  <c r="BR139" i="1" s="1"/>
  <c r="BQ139" i="1" s="1"/>
  <c r="AQ139" i="1"/>
  <c r="AP139" i="1"/>
  <c r="AO139" i="1"/>
  <c r="AL139" i="1"/>
  <c r="AK139" i="1"/>
  <c r="AI139" i="1"/>
  <c r="U139" i="1"/>
  <c r="T139" i="1" a="1"/>
  <c r="T139" i="1"/>
  <c r="E152" i="16" s="1"/>
  <c r="S139" i="1" a="1"/>
  <c r="S139" i="1"/>
  <c r="D152" i="16" s="1"/>
  <c r="R139" i="1"/>
  <c r="AN139" i="1"/>
  <c r="AM139" i="1"/>
  <c r="G139" i="1"/>
  <c r="C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R43" i="16" s="1"/>
  <c r="S47" i="1" a="1"/>
  <c r="S47" i="1" s="1"/>
  <c r="D32" i="16" s="1"/>
  <c r="T47" i="1" a="1"/>
  <c r="T47" i="1"/>
  <c r="E32" i="16" s="1"/>
  <c r="AI47" i="1"/>
  <c r="AJ47" i="1" s="1"/>
  <c r="AK47" i="1"/>
  <c r="K43" i="11" s="1"/>
  <c r="AL47" i="1"/>
  <c r="AO47" i="1"/>
  <c r="BE47" i="1" s="1"/>
  <c r="AP47" i="1"/>
  <c r="M43" i="11" s="1"/>
  <c r="AQ47" i="1"/>
  <c r="BB47" i="1"/>
  <c r="BC47" i="1" a="1"/>
  <c r="BC47" i="1"/>
  <c r="BD47" i="1" a="1"/>
  <c r="BD47" i="1" s="1"/>
  <c r="BF47" i="1"/>
  <c r="BR47" i="1"/>
  <c r="BS47" i="1"/>
  <c r="A48" i="1"/>
  <c r="C48" i="1"/>
  <c r="G48" i="1"/>
  <c r="M48" i="1" a="1"/>
  <c r="M48" i="1" s="1"/>
  <c r="N48" i="1" a="1"/>
  <c r="N48" i="1"/>
  <c r="L44" i="16" s="1"/>
  <c r="R48" i="1"/>
  <c r="S48" i="1" a="1"/>
  <c r="S48" i="1"/>
  <c r="D44" i="16" s="1"/>
  <c r="T48" i="1" a="1"/>
  <c r="T48" i="1" s="1"/>
  <c r="E44" i="16" s="1"/>
  <c r="AI48" i="1"/>
  <c r="AJ48" i="1"/>
  <c r="AK48" i="1"/>
  <c r="K44" i="11" s="1"/>
  <c r="AL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AN49" i="1" s="1"/>
  <c r="R49" i="1"/>
  <c r="R45" i="16" s="1"/>
  <c r="S49" i="1" a="1"/>
  <c r="S49" i="1"/>
  <c r="D29" i="16" s="1"/>
  <c r="T49" i="1" a="1"/>
  <c r="T49" i="1" s="1"/>
  <c r="E29" i="16" s="1"/>
  <c r="AI49" i="1"/>
  <c r="AJ49" i="1"/>
  <c r="AK49" i="1"/>
  <c r="K45" i="11" s="1"/>
  <c r="AL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/>
  <c r="R57" i="1"/>
  <c r="S57" i="1" a="1"/>
  <c r="S57" i="1" s="1"/>
  <c r="T57" i="1" a="1"/>
  <c r="T57" i="1"/>
  <c r="AI57" i="1"/>
  <c r="AJ57" i="1" s="1"/>
  <c r="AK57" i="1"/>
  <c r="AL57" i="1"/>
  <c r="AN57" i="1"/>
  <c r="AO57" i="1"/>
  <c r="BE57" i="1" s="1"/>
  <c r="AP57" i="1"/>
  <c r="AQ57" i="1"/>
  <c r="BB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N58" i="1"/>
  <c r="AO58" i="1"/>
  <c r="BE58" i="1" s="1"/>
  <c r="AP58" i="1"/>
  <c r="M55" i="11" s="1"/>
  <c r="AQ58" i="1"/>
  <c r="BB58" i="1"/>
  <c r="BC58" i="1" a="1"/>
  <c r="BC58" i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/>
  <c r="D56" i="16" s="1"/>
  <c r="T59" i="1" a="1"/>
  <c r="T59" i="1" s="1"/>
  <c r="E56" i="16" s="1"/>
  <c r="AI59" i="1"/>
  <c r="AJ59" i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D61" i="1" a="1"/>
  <c r="BD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O62" i="1"/>
  <c r="BE62" i="1" s="1"/>
  <c r="AP62" i="1"/>
  <c r="M62" i="11" s="1"/>
  <c r="AQ62" i="1"/>
  <c r="BB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B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7" i="16" s="1"/>
  <c r="R67" i="1"/>
  <c r="R67" i="16" s="1"/>
  <c r="S67" i="1" a="1"/>
  <c r="S67" i="1" s="1"/>
  <c r="D67" i="16" s="1"/>
  <c r="T67" i="1" a="1"/>
  <c r="T67" i="1" s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8" i="16" s="1"/>
  <c r="R68" i="1"/>
  <c r="S68" i="1" a="1"/>
  <c r="S68" i="1" s="1"/>
  <c r="D68" i="16" s="1"/>
  <c r="T68" i="1" a="1"/>
  <c r="T68" i="1" s="1"/>
  <c r="E68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 s="1"/>
  <c r="D69" i="16" s="1"/>
  <c r="T69" i="1" a="1"/>
  <c r="T69" i="1" s="1"/>
  <c r="E69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 s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1" i="16" s="1"/>
  <c r="R82" i="1"/>
  <c r="S82" i="1" a="1"/>
  <c r="S82" i="1" s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E208" i="16" l="1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AM144" i="1"/>
  <c r="K157" i="16"/>
  <c r="AM147" i="1"/>
  <c r="K160" i="16"/>
  <c r="AN147" i="1"/>
  <c r="L160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BQ142" i="1"/>
  <c r="BQ140" i="1"/>
  <c r="BD73" i="1" a="1"/>
  <c r="BD73" i="1" s="1"/>
  <c r="BB70" i="1"/>
  <c r="AJ69" i="1"/>
  <c r="BD66" i="1" a="1"/>
  <c r="BD66" i="1" s="1"/>
  <c r="BB78" i="1"/>
  <c r="BD72" i="1" a="1"/>
  <c r="BD72" i="1" s="1"/>
  <c r="BD67" i="1" a="1"/>
  <c r="BD67" i="1" s="1"/>
  <c r="BQ39" i="1"/>
  <c r="BQ91" i="1"/>
  <c r="BB147" i="1"/>
  <c r="AJ147" i="1"/>
  <c r="BE147" i="1"/>
  <c r="BD147" i="1" a="1"/>
  <c r="BD147" i="1" s="1"/>
  <c r="AJ96" i="1"/>
  <c r="AJ88" i="1"/>
  <c r="AJ151" i="1"/>
  <c r="AJ150" i="1"/>
  <c r="K56" i="16"/>
  <c r="AM59" i="1"/>
  <c r="N56" i="11" s="1"/>
  <c r="K55" i="16"/>
  <c r="AM58" i="1"/>
  <c r="K44" i="16"/>
  <c r="AM48" i="1"/>
  <c r="L32" i="16"/>
  <c r="AN47" i="1"/>
  <c r="L50" i="16"/>
  <c r="AN54" i="1"/>
  <c r="L46" i="16"/>
  <c r="AN50" i="1"/>
  <c r="K32" i="16"/>
  <c r="AM47" i="1"/>
  <c r="N43" i="11" s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AN48" i="1"/>
  <c r="BB77" i="1"/>
  <c r="BD68" i="1" a="1"/>
  <c r="BD68" i="1" s="1"/>
  <c r="BD65" i="1" a="1"/>
  <c r="BD65" i="1" s="1"/>
  <c r="AN62" i="1"/>
  <c r="BB61" i="1"/>
  <c r="BB136" i="1"/>
  <c r="AJ136" i="1"/>
  <c r="BE136" i="1"/>
  <c r="BD136" i="1" a="1"/>
  <c r="BD136" i="1" s="1"/>
  <c r="AJ149" i="1"/>
  <c r="AJ148" i="1"/>
  <c r="AJ87" i="1"/>
  <c r="AJ98" i="1"/>
  <c r="BB144" i="1"/>
  <c r="AJ144" i="1"/>
  <c r="AJ134" i="1"/>
  <c r="AJ141" i="1"/>
  <c r="BE144" i="1"/>
  <c r="BD144" i="1" a="1"/>
  <c r="BD144" i="1" s="1"/>
  <c r="AJ145" i="1"/>
  <c r="BB139" i="1"/>
  <c r="AJ139" i="1"/>
  <c r="BE139" i="1"/>
  <c r="BD139" i="1" a="1"/>
  <c r="BD139" i="1" s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N71" i="11" s="1"/>
  <c r="BD70" i="1" a="1"/>
  <c r="BD70" i="1" s="1"/>
  <c r="AJ146" i="1"/>
  <c r="AJ143" i="1"/>
  <c r="AJ138" i="1"/>
  <c r="AJ137" i="1"/>
  <c r="AJ135" i="1"/>
  <c r="AJ133" i="1"/>
  <c r="K80" i="16"/>
  <c r="AM81" i="1"/>
  <c r="L80" i="11" s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AJ113" i="1"/>
  <c r="AJ108" i="1"/>
  <c r="K73" i="16"/>
  <c r="AM73" i="1"/>
  <c r="L73" i="11" s="1"/>
  <c r="L80" i="16"/>
  <c r="AN81" i="1"/>
  <c r="K74" i="16"/>
  <c r="AM74" i="1"/>
  <c r="L74" i="11" s="1"/>
  <c r="K68" i="16"/>
  <c r="AM68" i="1"/>
  <c r="L68" i="11" s="1"/>
  <c r="L77" i="16"/>
  <c r="AN78" i="1"/>
  <c r="K75" i="16"/>
  <c r="AM75" i="1"/>
  <c r="L75" i="11" s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L140" i="11" s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N92" i="11" s="1"/>
  <c r="K92" i="16"/>
  <c r="AM88" i="1"/>
  <c r="L91" i="11" s="1"/>
  <c r="K91" i="16"/>
  <c r="K90" i="16"/>
  <c r="K89" i="16"/>
  <c r="AM87" i="1"/>
  <c r="L88" i="11" s="1"/>
  <c r="K88" i="16"/>
  <c r="K87" i="16"/>
  <c r="AM86" i="1"/>
  <c r="L86" i="11" s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N75" i="11"/>
  <c r="D75" i="11"/>
  <c r="C75" i="11"/>
  <c r="G75" i="11"/>
  <c r="F71" i="13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33" i="16" l="1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L156" i="11"/>
  <c r="N159" i="11"/>
  <c r="N114" i="11"/>
  <c r="N67" i="1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33" i="16" l="1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<sst xmlns="http://schemas.openxmlformats.org/spreadsheetml/2006/main" count="5548" uniqueCount="1551">
  <si>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</si>
  <si>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</si>
  <si>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</si>
  <si>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</si>
  <si>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</si>
  <si>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</si>
  <si>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</si>
  <si>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</si>
  <si>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</si>
  <si>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</si>
  <si>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</si>
  <si>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</si>
  <si>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</si>
  <si>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</si>
  <si>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</si>
  <si>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</si>
  <si>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</si>
  <si>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</si>
  <si>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</si>
  <si>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</si>
  <si>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</si>
  <si>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</si>
  <si>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</si>
  <si>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</si>
  <si>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</si>
  <si>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</si>
  <si>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</si>
  <si>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</si>
  <si>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</si>
  <si>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</si>
  <si>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</si>
  <si>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</si>
  <si>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</si>
  <si>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</si>
  <si>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</si>
  <si>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</si>
  <si>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</si>
  <si>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</si>
  <si>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</si>
  <si>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</si>
  <si>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</si>
  <si>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</si>
  <si>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</si>
  <si>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</si>
  <si>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</si>
  <si>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</si>
  <si>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</si>
  <si>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</si>
  <si>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</si>
  <si>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</si>
  <si>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</si>
  <si>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</si>
  <si>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</si>
  <si>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</si>
  <si>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</si>
  <si>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</si>
  <si>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</si>
  <si>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</si>
  <si>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</si>
  <si>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</si>
  <si>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</si>
  <si>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</si>
  <si>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</si>
  <si>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</si>
  <si>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</si>
  <si>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</si>
  <si>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</si>
  <si>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</si>
  <si>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</si>
  <si>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</si>
  <si>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</si>
  <si>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</si>
  <si>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</si>
  <si>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</si>
  <si>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</si>
  <si>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</si>
  <si>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</si>
  <si>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</si>
  <si>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</si>
  <si>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</si>
  <si>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</si>
  <si>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</si>
  <si>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</si>
  <si>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</si>
  <si>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</si>
  <si>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</si>
  <si>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</si>
  <si>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</si>
  <si>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</si>
  <si>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</si>
  <si>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</si>
  <si>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</si>
  <si>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</si>
  <si>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</si>
  <si>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</si>
  <si>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</si>
  <si>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</si>
  <si>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</si>
  <si>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</si>
  <si>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</si>
  <si>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</si>
  <si>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</si>
  <si>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</si>
  <si>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</si>
  <si>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</si>
  <si>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</si>
  <si>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</si>
  <si>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</si>
  <si>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</si>
  <si>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</si>
  <si>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</si>
  <si>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</si>
  <si>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</si>
  <si>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</si>
  <si>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</si>
  <si>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</si>
  <si>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</si>
  <si>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</si>
  <si>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</si>
  <si>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</si>
  <si>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</si>
  <si>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</si>
  <si>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</si>
  <si>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</si>
  <si>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</si>
  <si>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</si>
  <si>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</si>
  <si>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</si>
  <si>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</si>
  <si>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</si>
  <si>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</si>
  <si>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</si>
  <si>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</si>
  <si>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</si>
  <si>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</si>
  <si>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</si>
  <si>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</si>
  <si>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</si>
  <si>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</si>
  <si>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</si>
  <si>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</si>
  <si>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</si>
  <si>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</si>
  <si>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</si>
  <si>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</si>
  <si>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</si>
  <si>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</si>
  <si>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</si>
  <si>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</si>
  <si>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</si>
  <si>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</si>
  <si>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</si>
  <si>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</si>
  <si>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</si>
  <si>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</si>
  <si>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</si>
  <si>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</si>
  <si>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</si>
  <si>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</si>
  <si>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</si>
  <si>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</si>
  <si>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</si>
  <si>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</si>
  <si>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</si>
  <si>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</si>
  <si>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</si>
  <si>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</si>
  <si>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</si>
  <si>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</si>
  <si>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</si>
  <si>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</si>
  <si>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</si>
  <si>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</si>
  <si>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</si>
  <si>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</si>
  <si>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</si>
  <si>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</si>
  <si>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</si>
  <si>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</si>
  <si>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</si>
  <si>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</si>
  <si>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</si>
  <si>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</si>
  <si>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</si>
  <si>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</si>
  <si>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</si>
  <si>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</si>
  <si>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</si>
  <si>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</si>
  <si>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</si>
  <si>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</si>
  <si>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</si>
  <si>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</si>
  <si>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</si>
  <si>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</si>
  <si>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</si>
  <si>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</si>
  <si>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</si>
  <si>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</si>
  <si>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</si>
  <si>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</si>
  <si>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</si>
  <si>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</si>
  <si>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</si>
  <si>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</si>
  <si>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</si>
  <si>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</si>
  <si>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</si>
  <si>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</si>
  <si>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</si>
  <si>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</si>
  <si>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</si>
  <si>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</si>
  <si>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</si>
  <si>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</si>
  <si>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</si>
  <si>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</si>
  <si>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</si>
  <si>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</si>
  <si>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</si>
  <si>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</si>
  <si>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</si>
  <si>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</si>
  <si>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</si>
  <si>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</si>
  <si>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</si>
  <si>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</si>
  <si>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</si>
  <si>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</si>
  <si>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</si>
  <si>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</si>
  <si>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</si>
  <si>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</si>
  <si>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</si>
  <si>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</si>
  <si>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</si>
  <si>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</si>
  <si>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</si>
  <si>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</si>
  <si>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</si>
  <si>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</si>
  <si>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</si>
  <si>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</si>
  <si>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</si>
  <si>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</si>
  <si>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</si>
  <si>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</si>
  <si>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</si>
  <si>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</si>
  <si>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</si>
  <si>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</si>
  <si>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</si>
  <si>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</si>
  <si>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</si>
  <si>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</si>
  <si>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</si>
  <si>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</si>
  <si>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</si>
  <si>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</si>
  <si>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</si>
  <si>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</si>
  <si>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</si>
  <si>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</si>
  <si>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</si>
  <si>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</si>
  <si>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</si>
  <si>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</si>
  <si>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</si>
  <si>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</si>
  <si>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</si>
  <si>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</si>
  <si>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</si>
  <si>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</si>
  <si>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</si>
  <si>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</si>
  <si>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</si>
  <si>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</si>
  <si>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</si>
  <si>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</si>
  <si>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</si>
  <si>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</si>
  <si>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</si>
  <si>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</si>
  <si>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</si>
  <si>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</si>
  <si>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</si>
  <si>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</si>
  <si>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</si>
  <si>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</si>
  <si>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</si>
  <si>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</si>
  <si>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</si>
  <si>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</si>
  <si>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</si>
  <si>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</si>
  <si>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</si>
  <si>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</si>
  <si>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</si>
  <si>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</si>
  <si>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</si>
  <si>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</si>
  <si>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</si>
  <si>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</si>
  <si>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</si>
  <si>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</si>
  <si>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</si>
  <si>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</si>
  <si>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</si>
  <si>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</si>
  <si>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</si>
  <si>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</si>
  <si>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</si>
  <si>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</si>
  <si>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</si>
  <si>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</si>
  <si>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</si>
  <si>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</si>
  <si>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</si>
  <si>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</si>
  <si>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</si>
  <si>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</si>
  <si>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</si>
  <si>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</si>
  <si>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</si>
  <si>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</si>
  <si>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</si>
  <si>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</si>
  <si>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</si>
  <si>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</si>
  <si>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</si>
  <si>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</si>
  <si>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</si>
  <si>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</si>
  <si>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</si>
  <si>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</si>
  <si>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</si>
  <si>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</si>
  <si>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</si>
  <si>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</si>
  <si>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</si>
  <si>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</si>
  <si>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</si>
  <si>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</si>
  <si>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</si>
  <si>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</si>
  <si>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</si>
  <si>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</si>
  <si>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</si>
  <si>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</si>
  <si>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</si>
  <si>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</si>
  <si>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</si>
  <si>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</si>
  <si>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</si>
  <si>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</si>
  <si>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</si>
  <si>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</si>
  <si>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</si>
  <si>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</si>
  <si>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</si>
  <si>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</si>
  <si>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</si>
  <si>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</si>
  <si>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</si>
  <si>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</si>
  <si>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</si>
  <si>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</si>
  <si>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</si>
  <si>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</si>
  <si>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</si>
  <si>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</si>
  <si>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</si>
  <si>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</si>
  <si>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</si>
  <si>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</si>
  <si>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</si>
  <si>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</si>
  <si>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</si>
  <si>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</si>
  <si>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</si>
  <si>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</si>
  <si>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</si>
  <si>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</si>
  <si>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</si>
  <si>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</si>
  <si>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</si>
  <si>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</si>
  <si>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</si>
  <si>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</si>
  <si>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</si>
  <si>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</si>
  <si>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</si>
  <si>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</si>
  <si>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</si>
  <si>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</si>
  <si>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</si>
  <si>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</si>
  <si>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</si>
  <si>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</si>
  <si>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</si>
  <si>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</si>
  <si>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</si>
  <si>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</si>
  <si>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</si>
  <si>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</si>
  <si>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</si>
  <si>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</si>
  <si>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</si>
  <si>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</si>
  <si>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</si>
  <si>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</si>
  <si>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</si>
  <si>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</si>
  <si>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</si>
  <si>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</si>
  <si>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</si>
  <si>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</si>
  <si>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</si>
  <si>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</si>
  <si>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</si>
  <si>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</si>
  <si>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</si>
  <si>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</si>
  <si>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</si>
  <si>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</si>
  <si>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</si>
  <si>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</si>
  <si>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</si>
  <si>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</si>
  <si>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</si>
  <si>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</si>
  <si>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</si>
  <si>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</si>
  <si>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</si>
  <si>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</si>
  <si>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</si>
  <si>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</si>
  <si>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</si>
  <si>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</si>
  <si>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</si>
  <si>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</si>
  <si>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</si>
  <si>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</si>
  <si>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</si>
  <si>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</si>
  <si>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</si>
  <si>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</si>
  <si>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</si>
  <si>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</si>
  <si>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</si>
  <si>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</si>
  <si>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</si>
  <si>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</si>
  <si>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</si>
  <si>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</si>
  <si>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</si>
  <si>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</si>
  <si>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</si>
  <si>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</si>
  <si>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</si>
  <si>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</si>
  <si>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</si>
  <si>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</si>
  <si>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</si>
  <si>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</si>
  <si>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</si>
  <si>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</si>
  <si>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</si>
  <si>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</si>
  <si>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</si>
  <si>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</si>
  <si>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</si>
  <si>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</si>
  <si>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</si>
  <si>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</si>
  <si>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</si>
  <si>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</si>
  <si>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</si>
  <si>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</si>
  <si>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</si>
  <si>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</si>
  <si>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</si>
  <si>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</si>
  <si>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</si>
  <si>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</si>
  <si>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</si>
  <si>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</si>
  <si>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</si>
  <si>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</si>
  <si>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</si>
  <si>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</si>
  <si>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</si>
  <si>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</si>
  <si>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</si>
  <si>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</si>
  <si>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</si>
  <si>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</si>
  <si>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</si>
  <si>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</si>
  <si>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</si>
  <si>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</si>
  <si>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</si>
  <si>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</si>
  <si>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</si>
  <si>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</si>
  <si>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</si>
  <si>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</si>
  <si>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</si>
  <si>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</si>
  <si>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</si>
  <si>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</si>
  <si>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</si>
  <si>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</si>
  <si>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</si>
  <si>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</si>
  <si>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</si>
  <si>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</si>
  <si>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</si>
  <si>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</si>
  <si>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</si>
  <si>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</si>
  <si>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</si>
  <si>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</si>
  <si>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</si>
  <si>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</si>
  <si>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</si>
  <si>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</si>
  <si>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</si>
  <si>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</si>
  <si>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</si>
  <si>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</si>
  <si>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</si>
  <si>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</si>
  <si>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</si>
  <si>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</si>
  <si>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</si>
  <si>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</si>
  <si>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</si>
  <si>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</si>
  <si>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</si>
  <si>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</si>
  <si>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</si>
  <si>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</si>
  <si>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</si>
  <si>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</si>
  <si>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</si>
  <si>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</si>
  <si>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</si>
  <si>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</si>
  <si>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</si>
  <si>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</si>
  <si>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</si>
  <si>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</si>
  <si>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</si>
  <si>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</si>
  <si>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</si>
  <si>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</si>
  <si>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</si>
  <si>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</si>
  <si>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</si>
  <si>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</si>
  <si>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</si>
  <si>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</si>
  <si>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</si>
  <si>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</si>
  <si>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</si>
  <si>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</si>
  <si>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</si>
  <si>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</si>
  <si>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</si>
  <si>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</si>
  <si>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</si>
  <si>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</si>
  <si>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</si>
  <si>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</si>
  <si>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</si>
  <si>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</si>
  <si>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</si>
  <si>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</si>
  <si>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</si>
  <si>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</si>
  <si>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</si>
  <si>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</si>
  <si>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</si>
  <si>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</si>
  <si>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</si>
  <si>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</si>
  <si>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</si>
  <si>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</si>
  <si>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</si>
  <si>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</si>
  <si>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</si>
  <si>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</si>
  <si>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</si>
  <si>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</si>
  <si>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</si>
  <si>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</si>
  <si>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</si>
  <si>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</si>
  <si>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</si>
  <si>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</si>
  <si>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</si>
  <si>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</si>
  <si>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</si>
  <si>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</si>
  <si>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</si>
  <si>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</si>
  <si>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</si>
  <si>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</si>
  <si>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</si>
  <si>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</si>
  <si>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</si>
  <si>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</si>
  <si>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</si>
  <si>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</si>
  <si>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</si>
  <si>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</si>
  <si>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</si>
  <si>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</si>
  <si>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</si>
  <si>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</si>
  <si>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</si>
  <si>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</si>
  <si>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</si>
  <si>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</si>
  <si>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</si>
  <si>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</si>
  <si>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</si>
  <si>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</si>
  <si>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</si>
  <si>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</si>
  <si>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</si>
  <si>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</si>
  <si>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</si>
  <si>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</si>
  <si>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</si>
  <si>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</si>
  <si>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</si>
  <si>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</si>
  <si>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</si>
  <si>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</si>
  <si>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</si>
  <si>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</si>
  <si>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</si>
  <si>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</si>
  <si>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</si>
  <si>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</si>
  <si>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</si>
  <si>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</si>
  <si>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</si>
  <si>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</si>
  <si>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</si>
  <si>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</si>
  <si>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</si>
  <si>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</si>
  <si>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</si>
  <si>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</si>
  <si>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</si>
  <si>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</si>
  <si>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</si>
  <si>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</si>
  <si>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</si>
  <si>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</si>
  <si>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</si>
  <si>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</si>
  <si>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</si>
  <si>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</si>
  <si>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</si>
  <si>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</si>
  <si>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</si>
  <si>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</si>
  <si>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</si>
  <si>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</si>
  <si>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</si>
  <si>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</si>
  <si>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</si>
  <si>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</si>
  <si>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</si>
  <si>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</si>
  <si>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</si>
  <si>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</si>
  <si>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</si>
  <si>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</si>
  <si>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</si>
  <si>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</si>
  <si>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</si>
  <si>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</si>
  <si>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</si>
  <si>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</si>
  <si>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</si>
  <si>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</si>
  <si>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</si>
  <si>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</si>
  <si>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</si>
  <si>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</si>
  <si>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</si>
  <si>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</si>
  <si>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</si>
  <si>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</si>
  <si>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</si>
  <si>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</si>
  <si>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</si>
  <si>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</si>
  <si>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</si>
  <si>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</si>
  <si>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</si>
  <si>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</si>
  <si>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</si>
  <si>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</si>
  <si>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</si>
  <si>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</si>
  <si>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</si>
  <si>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</si>
  <si>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</si>
  <si>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</si>
  <si>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</si>
  <si>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</si>
  <si>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</si>
  <si>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</si>
  <si>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</si>
  <si>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</si>
  <si>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</si>
  <si>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</si>
  <si>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</si>
  <si>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</si>
  <si>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</si>
  <si>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</si>
  <si>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</si>
  <si>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</si>
  <si>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</si>
  <si>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</si>
  <si>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</si>
  <si>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</si>
  <si>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</si>
  <si>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</si>
  <si>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</si>
  <si>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</si>
  <si>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</si>
  <si>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</si>
  <si>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</si>
  <si>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</si>
  <si>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</si>
  <si>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</si>
  <si>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</si>
  <si>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</si>
  <si>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</si>
  <si>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</si>
  <si>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</si>
  <si>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</si>
  <si>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</si>
  <si>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</si>
  <si>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</si>
  <si>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</si>
  <si>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</si>
  <si>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</si>
  <si>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</si>
  <si>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</si>
  <si>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</si>
  <si>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</si>
  <si>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</si>
  <si>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</si>
  <si>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</si>
  <si>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</si>
  <si>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</si>
  <si>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</si>
  <si>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</si>
  <si>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</si>
  <si>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</si>
  <si>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</si>
  <si>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</si>
  <si>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</si>
  <si>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</si>
  <si>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</si>
  <si>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</si>
  <si>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</si>
  <si>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</si>
  <si>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</si>
  <si>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</si>
  <si>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</si>
  <si>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</si>
  <si>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</si>
  <si>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</si>
  <si>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</si>
  <si>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</si>
  <si>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</si>
  <si>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</si>
  <si>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</si>
  <si>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</si>
  <si>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</si>
  <si>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</si>
  <si>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</si>
  <si>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</si>
  <si>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</si>
  <si>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</si>
  <si>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</si>
  <si>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</si>
  <si>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</si>
  <si>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</si>
  <si>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</si>
  <si>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</si>
  <si>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</si>
  <si>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</si>
  <si>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</si>
  <si>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</si>
  <si>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</si>
  <si>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</si>
  <si>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</si>
  <si>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</si>
  <si>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</si>
  <si>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</si>
  <si>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</si>
  <si>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</si>
  <si>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</si>
  <si>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</si>
  <si>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</si>
  <si>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</si>
  <si>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</si>
  <si>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</si>
  <si>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</si>
  <si>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</si>
  <si>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</si>
  <si>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</si>
  <si>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</si>
  <si>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</si>
  <si>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</si>
  <si>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</si>
  <si>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</si>
  <si>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</si>
  <si>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</si>
  <si>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</si>
  <si>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</si>
  <si>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</si>
  <si>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</si>
  <si>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</si>
  <si>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</si>
  <si>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</si>
  <si>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</si>
  <si>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</si>
  <si>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</si>
  <si>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</si>
  <si>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</si>
  <si>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</si>
  <si>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</si>
  <si>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</si>
  <si>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</si>
  <si>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</si>
  <si>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</si>
  <si>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</si>
  <si>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</si>
  <si>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</si>
  <si>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</si>
  <si>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</si>
  <si>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</si>
  <si>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</si>
  <si>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</si>
  <si>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</si>
  <si>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</si>
  <si>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</si>
  <si>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</si>
  <si>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</si>
  <si>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</si>
  <si>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</si>
  <si>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</si>
  <si>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</si>
  <si>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</si>
  <si>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</si>
  <si>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</si>
  <si>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</si>
  <si>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</si>
  <si>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</si>
  <si>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</si>
  <si>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</si>
  <si>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</si>
  <si>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</si>
  <si>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</si>
  <si>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</si>
  <si>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</si>
  <si>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</si>
  <si>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</si>
  <si>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</si>
  <si>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</si>
  <si>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</si>
  <si>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</si>
  <si>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</si>
  <si>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</si>
  <si>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</si>
  <si>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</si>
  <si>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</si>
  <si>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</si>
  <si>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</si>
  <si>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</si>
  <si>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</si>
  <si>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</si>
  <si>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</si>
  <si>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</si>
  <si>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</si>
  <si>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</si>
  <si>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</si>
  <si>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</si>
  <si>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</si>
  <si>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</si>
  <si>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</si>
  <si>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</si>
  <si>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</si>
  <si>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</si>
  <si>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</si>
  <si>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</si>
  <si>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</si>
  <si>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</si>
  <si>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</si>
  <si>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</si>
  <si>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</si>
  <si>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</si>
  <si>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</si>
  <si>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</si>
  <si>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</si>
  <si>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</si>
  <si>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</si>
  <si>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</si>
  <si>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</si>
  <si>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</si>
  <si>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</si>
  <si>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</si>
  <si>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</si>
  <si>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</si>
  <si>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</si>
  <si>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</si>
  <si>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</si>
  <si>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</si>
  <si>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</si>
  <si>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</si>
  <si>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</si>
  <si>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</si>
  <si>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</si>
  <si>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</si>
  <si>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</si>
  <si>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</si>
  <si>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</si>
  <si>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</si>
  <si>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</si>
  <si>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</si>
  <si>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</si>
  <si>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</si>
  <si>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</si>
  <si>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</si>
  <si>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</si>
  <si>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</si>
  <si>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</si>
  <si>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</si>
  <si>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</si>
  <si>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</si>
  <si>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</si>
  <si>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</si>
  <si>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</si>
  <si>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</si>
  <si>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</si>
  <si>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</si>
  <si>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</si>
  <si>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</si>
  <si>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</si>
  <si>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</si>
  <si>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</si>
  <si>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</si>
  <si>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</si>
  <si>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</si>
  <si>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</si>
  <si>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</si>
  <si>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</si>
  <si>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</si>
  <si>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</si>
  <si>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</si>
  <si>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</si>
  <si>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</si>
  <si>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</si>
  <si>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</si>
  <si>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</si>
  <si>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</si>
  <si>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</si>
  <si>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</si>
  <si>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</si>
  <si>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</si>
  <si>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</si>
  <si>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</si>
  <si>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</si>
  <si>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</si>
  <si>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</si>
  <si>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</si>
  <si>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</si>
  <si>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</si>
  <si>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</si>
  <si>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</si>
  <si>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</si>
  <si>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</si>
  <si>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</si>
  <si>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</si>
  <si>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</si>
  <si>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</si>
  <si>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</si>
  <si>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</si>
  <si>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</si>
  <si>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</si>
  <si>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</si>
  <si>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</si>
  <si>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</si>
  <si>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</si>
  <si>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</si>
  <si>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</si>
  <si>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</si>
  <si>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</si>
  <si>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</si>
  <si>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</si>
  <si>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</si>
  <si>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</si>
  <si>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</si>
  <si>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</si>
  <si>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</si>
  <si>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</si>
  <si>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</si>
  <si>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</si>
  <si>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</si>
  <si>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</si>
  <si>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</si>
  <si>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</si>
  <si>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</si>
  <si>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</si>
  <si>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</si>
  <si>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</si>
  <si>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</si>
  <si>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</si>
  <si>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</si>
  <si>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</si>
  <si>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</si>
  <si>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</si>
  <si>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</si>
  <si>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</si>
  <si>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</si>
  <si>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</si>
  <si>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</si>
  <si>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</si>
  <si>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</si>
  <si>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</si>
  <si>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</si>
  <si>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</si>
  <si>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</si>
  <si>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</si>
  <si>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</si>
  <si>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</si>
  <si>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</si>
  <si>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</si>
  <si>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</si>
  <si>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</si>
  <si>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</si>
  <si>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</si>
  <si>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</si>
  <si>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</si>
  <si>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</si>
  <si>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</si>
  <si>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</si>
  <si>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</si>
  <si>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</si>
  <si>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</si>
  <si>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</si>
  <si>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</si>
  <si>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</si>
  <si>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</si>
  <si>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</si>
  <si>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</si>
  <si>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</si>
  <si>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</si>
  <si>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</si>
  <si>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</si>
  <si>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</si>
  <si>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</si>
  <si>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</si>
  <si>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</si>
  <si>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</si>
  <si>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</si>
  <si>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</si>
  <si>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</si>
  <si>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</si>
  <si>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</si>
  <si>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</si>
  <si>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</si>
  <si>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</si>
  <si>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</si>
  <si>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</si>
  <si>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</si>
  <si>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</si>
  <si>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</si>
  <si>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</si>
  <si>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</si>
  <si>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</si>
  <si>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</si>
  <si>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</si>
  <si>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</si>
  <si>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</si>
  <si>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</si>
  <si>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</si>
  <si>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</si>
  <si>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</si>
  <si>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</si>
  <si>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</si>
  <si>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</si>
  <si>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</si>
  <si>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</si>
  <si>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</si>
  <si>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</si>
  <si>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</si>
  <si>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</si>
  <si>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</si>
  <si>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</si>
  <si>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</si>
  <si>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</si>
  <si>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</si>
  <si>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</si>
  <si>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</si>
  <si>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</si>
  <si>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</si>
  <si>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</si>
  <si>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</si>
  <si>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</si>
  <si>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</si>
  <si>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</si>
  <si>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</si>
  <si>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</si>
  <si>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</si>
  <si>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</si>
  <si>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</si>
  <si>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</si>
  <si>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</si>
  <si>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</si>
  <si>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</si>
  <si>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</si>
  <si>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</si>
  <si>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</si>
  <si>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</si>
  <si>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</si>
  <si>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</si>
  <si>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</si>
  <si>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</si>
  <si>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</si>
  <si>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</si>
  <si>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</si>
  <si>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</si>
  <si>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</si>
  <si>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</si>
  <si>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</si>
  <si>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</si>
  <si>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</si>
  <si>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</si>
  <si>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</si>
  <si>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</si>
  <si>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</si>
  <si>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</si>
  <si>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</si>
  <si>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</si>
  <si>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</si>
  <si>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</si>
  <si>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</si>
  <si>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</si>
  <si>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</si>
  <si>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</si>
  <si>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</si>
  <si>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</si>
  <si>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</si>
  <si>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</si>
  <si>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</si>
  <si>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</si>
  <si>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</si>
  <si>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</si>
  <si>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</si>
  <si>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</si>
  <si>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</si>
  <si>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</si>
  <si>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</si>
  <si>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</si>
  <si>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</si>
  <si>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</si>
  <si>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</si>
  <si>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</si>
  <si>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</si>
  <si>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</si>
  <si>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</si>
  <si>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</si>
  <si>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</si>
  <si>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</si>
  <si>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</si>
  <si>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</si>
  <si>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</si>
  <si>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</si>
  <si>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</si>
  <si>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</si>
  <si>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</si>
  <si>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</si>
  <si>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</si>
  <si>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</si>
  <si>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</si>
  <si>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</si>
  <si>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</si>
  <si>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</si>
  <si>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</si>
  <si>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</si>
  <si>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</si>
  <si>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</si>
  <si>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</si>
  <si>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</si>
  <si>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</si>
  <si>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</si>
  <si>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</si>
  <si>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</si>
  <si>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</si>
  <si>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</si>
  <si>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</si>
  <si>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</si>
  <si>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</si>
  <si>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</si>
  <si>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</si>
  <si>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</si>
  <si>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</si>
  <si>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</si>
  <si>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</si>
  <si>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</si>
  <si>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</si>
  <si>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</si>
  <si>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</si>
  <si>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</si>
  <si>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</si>
  <si>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</si>
  <si>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</si>
  <si>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</si>
  <si>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</si>
  <si>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</si>
  <si>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</si>
  <si>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</si>
  <si>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</si>
  <si>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</si>
  <si>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</si>
  <si>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</si>
  <si>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</si>
  <si>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</si>
  <si>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</si>
  <si>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</si>
  <si>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</si>
  <si>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</si>
  <si>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</si>
  <si>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</si>
  <si>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</si>
  <si>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</si>
  <si>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</si>
  <si>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</si>
  <si>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</si>
  <si>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</si>
  <si>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</si>
  <si>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</si>
  <si>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</si>
  <si>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</si>
  <si>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</si>
  <si>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</si>
  <si>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</si>
  <si>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</si>
  <si>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</si>
  <si>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</si>
  <si>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</si>
  <si>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</si>
  <si>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</si>
  <si>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</si>
  <si>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</si>
  <si>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</si>
  <si>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</si>
  <si>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</si>
  <si>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</si>
  <si>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</si>
  <si>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</si>
  <si>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</si>
  <si>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</si>
  <si>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</si>
  <si>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</si>
  <si>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</si>
  <si>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</si>
  <si>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</si>
  <si>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</si>
  <si>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</si>
  <si>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</si>
  <si>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</si>
  <si>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</si>
  <si>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</si>
  <si>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</si>
  <si>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</si>
  <si>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</si>
  <si>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</si>
  <si>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</si>
  <si>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</si>
  <si>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</si>
  <si>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</si>
  <si>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</si>
  <si>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</si>
  <si>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</si>
  <si>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</si>
  <si>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</si>
  <si>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</si>
  <si>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</si>
  <si>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</si>
  <si>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</si>
  <si>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</si>
  <si>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</si>
  <si>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</si>
  <si>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</si>
  <si>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</si>
  <si>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</si>
  <si>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</si>
  <si>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</si>
  <si>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</si>
  <si>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</si>
  <si>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</si>
  <si>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</si>
  <si>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</si>
  <si>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</si>
  <si>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</si>
  <si>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</si>
  <si>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</si>
  <si>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</si>
  <si>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</si>
  <si>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</si>
  <si>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</si>
  <si>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</si>
  <si>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</si>
  <si>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</si>
  <si>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</si>
  <si>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</si>
  <si>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</si>
  <si>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</si>
  <si>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</si>
  <si>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</si>
  <si>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</si>
  <si>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</si>
  <si>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</si>
  <si>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</si>
  <si>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</si>
  <si>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</si>
  <si>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</si>
  <si>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</si>
  <si>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</si>
  <si>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</si>
  <si>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</si>
  <si>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</si>
  <si>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</si>
  <si>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</si>
  <si>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</si>
  <si>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</si>
  <si>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</si>
  <si>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</si>
  <si>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</si>
  <si>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</si>
  <si>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</si>
  <si>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</si>
  <si>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</si>
  <si>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</si>
  <si>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</si>
  <si>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</si>
  <si>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</si>
  <si>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</si>
  <si>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</si>
  <si>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</si>
  <si>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</si>
  <si>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</si>
  <si>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</si>
  <si>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</si>
  <si>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</si>
  <si>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</si>
  <si>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</si>
  <si>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</si>
  <si>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</si>
  <si>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</si>
  <si>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</si>
  <si>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</si>
  <si>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</si>
  <si>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</si>
  <si>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</si>
  <si>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</si>
  <si>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</si>
  <si>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</si>
  <si>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</si>
  <si>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</si>
  <si>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</si>
  <si>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</si>
  <si>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</si>
  <si>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</si>
  <si>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</si>
  <si>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</si>
  <si>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</si>
  <si>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</si>
  <si>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</si>
  <si>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</si>
  <si>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</si>
  <si>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</si>
  <si>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</si>
  <si>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</si>
  <si>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</si>
  <si>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</si>
  <si>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</si>
  <si>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</si>
  <si>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</si>
  <si>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</si>
  <si>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</si>
  <si>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</si>
  <si>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</si>
  <si>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</si>
  <si>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</si>
  <si>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</si>
  <si>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</si>
  <si>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</si>
  <si>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</si>
  <si>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</si>
  <si>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</si>
  <si>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</si>
  <si>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</si>
  <si>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</si>
  <si>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</si>
  <si>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</si>
  <si>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</si>
  <si>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</si>
  <si>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</si>
  <si>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</si>
  <si>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</si>
  <si>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</si>
  <si>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</si>
  <si>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</si>
  <si>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</si>
  <si>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</si>
  <si>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</si>
  <si>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</si>
  <si>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</si>
  <si>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</si>
  <si>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</si>
  <si>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</si>
  <si>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</si>
  <si>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</si>
  <si>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</si>
  <si>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</si>
  <si>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</si>
  <si>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</si>
  <si>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</si>
  <si>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</si>
  <si>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</si>
  <si>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</si>
  <si>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</si>
  <si>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</si>
  <si>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</si>
  <si>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</si>
  <si>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</si>
  <si>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</si>
  <si>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</si>
  <si>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</si>
  <si>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</si>
  <si>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</si>
  <si>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</si>
  <si>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</si>
  <si>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</si>
  <si>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</si>
  <si>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</si>
  <si>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</si>
  <si>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</si>
  <si>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</si>
  <si>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</si>
  <si>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</si>
  <si>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</si>
  <si>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</si>
  <si>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</si>
  <si>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</si>
  <si>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</si>
  <si>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</si>
  <si>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</si>
  <si>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</si>
  <si>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</si>
  <si>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</si>
  <si>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</si>
  <si>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</si>
  <si>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</si>
  <si>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</si>
  <si>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</si>
  <si>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</si>
  <si>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</si>
  <si>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</si>
  <si>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</si>
  <si>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</si>
  <si>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Troca de trilho</t>
  </si>
  <si>
    <t>TGR-TIQ</t>
  </si>
  <si>
    <t>TGRTIQ</t>
  </si>
  <si>
    <t>Descarga de pedra</t>
  </si>
  <si>
    <t>Ronda 7 dias</t>
  </si>
  <si>
    <t xml:space="preserve">TCS </t>
  </si>
  <si>
    <t>Bloco contrato modernização</t>
  </si>
  <si>
    <t>descarga de dormente</t>
  </si>
  <si>
    <t>TIDNORTE</t>
  </si>
  <si>
    <t>varrição</t>
  </si>
  <si>
    <t>TQINORTE</t>
  </si>
  <si>
    <t>D</t>
  </si>
  <si>
    <t>Tiago</t>
  </si>
  <si>
    <t>ZPD-ZJU</t>
  </si>
  <si>
    <t>ZPDZJU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</si>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</sst>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zoomScaleNormal="100" workbookViewId="0">
      <pane xSplit="6" topLeftCell="G1" activePane="topRight" state="frozen"/>
      <selection pane="topRight" activeCell="J151" sqref="J15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1136</v>
      </c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3"/>
      <c r="BH1" s="230" t="s">
        <v>1137</v>
      </c>
      <c r="BI1" s="230"/>
      <c r="BJ1" s="230"/>
      <c r="BK1" s="230"/>
      <c r="BL1" s="43"/>
      <c r="BM1" s="228" t="s">
        <v>1138</v>
      </c>
      <c r="BN1" s="228"/>
      <c r="BO1" s="228"/>
      <c r="BP1" s="228"/>
      <c r="BQ1" s="228"/>
      <c r="BR1" s="228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29" t="s">
        <v>1139</v>
      </c>
      <c r="AJ2" s="229"/>
      <c r="AK2" s="229"/>
      <c r="AL2" s="229"/>
      <c r="AM2" s="229"/>
      <c r="AN2" s="229"/>
      <c r="AO2" s="229"/>
      <c r="AP2" s="229"/>
      <c r="AQ2" s="229"/>
      <c r="AR2" s="159"/>
      <c r="AS2" s="231" t="s">
        <v>1142</v>
      </c>
      <c r="AT2" s="231"/>
      <c r="AU2" s="231"/>
      <c r="AV2" s="231"/>
      <c r="AW2" s="231"/>
      <c r="AX2" s="231"/>
      <c r="AY2" s="231"/>
      <c r="AZ2" s="4"/>
      <c r="BA2" s="227" t="s">
        <v>1143</v>
      </c>
      <c r="BB2" s="227"/>
      <c r="BC2" s="229" t="s">
        <v>1140</v>
      </c>
      <c r="BD2" s="229"/>
      <c r="BE2" s="229"/>
      <c r="BF2" s="229"/>
      <c r="BG2" s="3"/>
      <c r="BH2" s="230"/>
      <c r="BI2" s="230"/>
      <c r="BJ2" s="230"/>
      <c r="BK2" s="230"/>
      <c r="BL2" s="43"/>
      <c r="BM2" s="228"/>
      <c r="BN2" s="228"/>
      <c r="BO2" s="228"/>
      <c r="BP2" s="228"/>
      <c r="BQ2" s="228"/>
      <c r="BR2" s="228"/>
      <c r="BS2" s="22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27" t="s">
        <v>1144</v>
      </c>
      <c r="AJ3" s="227"/>
      <c r="AK3" s="227" t="s">
        <v>1145</v>
      </c>
      <c r="AL3" s="227"/>
      <c r="AM3" s="227"/>
      <c r="AN3" s="227"/>
      <c r="AO3" s="227"/>
      <c r="AP3" s="227"/>
      <c r="AQ3" s="227"/>
      <c r="AR3" s="160"/>
      <c r="AS3" s="232" t="s">
        <v>1151</v>
      </c>
      <c r="AT3" s="232"/>
      <c r="AU3" s="232" t="s">
        <v>1152</v>
      </c>
      <c r="AV3" s="232"/>
      <c r="AW3" s="232" t="s">
        <v>1153</v>
      </c>
      <c r="AX3" s="232"/>
      <c r="AY3" s="57" t="s">
        <v>1154</v>
      </c>
      <c r="AZ3" s="57"/>
      <c r="BA3" s="227"/>
      <c r="BB3" s="227"/>
      <c r="BC3" s="227" t="s">
        <v>1147</v>
      </c>
      <c r="BD3" s="227"/>
      <c r="BE3" s="227"/>
      <c r="BF3" s="227"/>
      <c r="BG3" s="56"/>
      <c r="BH3" s="230"/>
      <c r="BI3" s="230"/>
      <c r="BJ3" s="230"/>
      <c r="BK3" s="230"/>
      <c r="BL3" s="43"/>
      <c r="BM3" s="228" t="s">
        <v>1155</v>
      </c>
      <c r="BN3" s="228"/>
      <c r="BO3" s="228"/>
      <c r="BP3" s="228"/>
      <c r="BQ3" s="228" t="s">
        <v>160</v>
      </c>
      <c r="BR3" s="228"/>
      <c r="BS3" s="228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/>
      <c r="Q39" s="71"/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/>
      <c r="AS39" s="208"/>
      <c r="AT39" s="208"/>
      <c r="AU39" s="208"/>
      <c r="AV39" s="208"/>
      <c r="AW39" s="208"/>
      <c r="AX39" s="32"/>
      <c r="AY39" s="184">
        <f>IF(D39="","*",IFERROR(IF(ISODD(COUNT(AS39:AX39)),"ERRO",SUM((AT39-AS39),(AV39-AU39),(AX39-AW39))),"ERRO"))</f>
        <v>0</v>
      </c>
      <c r="AZ39" s="11"/>
      <c r="BA39" s="250"/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09"/>
      <c r="BK39" s="219"/>
      <c r="BL39" s="13"/>
      <c r="BM39" s="12"/>
      <c r="BN39" s="12"/>
      <c r="BO39" s="130"/>
      <c r="BP39" s="14"/>
      <c r="BQ39" s="10" t="e">
        <f>IF(AND(BR39&lt;1,BS39&lt;1),"Produção e Intervalo",IF(BR39&lt;1,"Intervalo",IF(BS39&lt;1,"Produção","Aderente")))</f>
        <v>#DIV/0!</v>
      </c>
      <c r="BR39" s="15" t="e">
        <f>IF(OR(B39="",F39=""),"*",AY39/P39)</f>
        <v>#DIV/0!</v>
      </c>
      <c r="BS39" s="15" t="e">
        <f>IF(OR(B39="",F39=""),"*",BA39/Q39)</f>
        <v>#DIV/0!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1316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1317</v>
      </c>
      <c r="BK40" s="219" t="s">
        <v>1318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1319</v>
      </c>
      <c r="X41" s="152" t="s">
        <v>379</v>
      </c>
      <c r="Y41" s="129" t="s">
        <v>382</v>
      </c>
      <c r="Z41" s="129"/>
      <c r="AA41" s="71" t="s">
        <v>1320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1321</v>
      </c>
      <c r="BK41" s="209" t="s">
        <v>1321</v>
      </c>
      <c r="BL41" s="13"/>
      <c r="BM41" s="12" t="s">
        <v>401</v>
      </c>
      <c r="BN41" s="12" t="s">
        <v>429</v>
      </c>
      <c r="BO41" s="130" t="s">
        <v>492</v>
      </c>
      <c r="BP41" s="14" t="s">
        <v>1322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1323</v>
      </c>
      <c r="W42" s="206" t="s">
        <v>1324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1325</v>
      </c>
      <c r="BK42" s="218" t="s">
        <v>1325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1326</v>
      </c>
      <c r="BK43" s="219" t="s">
        <v>1327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1328</v>
      </c>
      <c r="J45" s="151">
        <v>74</v>
      </c>
      <c r="K45" s="151">
        <v>190.3</v>
      </c>
      <c r="L45" s="71">
        <v>1</v>
      </c>
      <c r="M45" s="149" t="s">
        <v>1329</v>
      </c>
      <c r="N45" s="149" t="s">
        <v>1330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1331</v>
      </c>
      <c r="W45" s="135" t="s">
        <v>1332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1333</v>
      </c>
      <c r="BK45" s="219" t="s">
        <v>1334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1335</v>
      </c>
      <c r="BK47" s="219" t="s">
        <v>1336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1337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1338</v>
      </c>
      <c r="W49" s="135" t="s">
        <v>1339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1340</v>
      </c>
      <c r="BK49" s="219" t="s">
        <v>1340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1341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1342</v>
      </c>
      <c r="BK50" s="14" t="s">
        <v>1343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1344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1345</v>
      </c>
      <c r="BK52" s="14" t="s">
        <v>1346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1347</v>
      </c>
      <c r="N53" s="149" t="s">
        <v>1347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1348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1349</v>
      </c>
      <c r="BK53" s="14" t="s">
        <v>1349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1350</v>
      </c>
      <c r="I55" s="135" t="s">
        <v>1350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1351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1352</v>
      </c>
      <c r="BK55" s="14" t="s">
        <v>1353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1354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1355</v>
      </c>
      <c r="BK56" s="14" t="s">
        <v>1356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1357</v>
      </c>
      <c r="W57" s="135" t="s">
        <v>1358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1359</v>
      </c>
      <c r="BK57" s="14" t="s">
        <v>1359</v>
      </c>
      <c r="BL57" s="13"/>
      <c r="BM57" s="12" t="s">
        <v>399</v>
      </c>
      <c r="BN57" s="12" t="s">
        <v>429</v>
      </c>
      <c r="BO57" s="130" t="s">
        <v>492</v>
      </c>
      <c r="BP57" s="14" t="s">
        <v>1360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1361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1362</v>
      </c>
      <c r="BK58" s="14" t="s">
        <v>1362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1319</v>
      </c>
      <c r="X59" s="152" t="s">
        <v>379</v>
      </c>
      <c r="Y59" s="129" t="s">
        <v>382</v>
      </c>
      <c r="Z59" s="129"/>
      <c r="AA59" s="71" t="s">
        <v>1320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1363</v>
      </c>
      <c r="BK59" s="14" t="s">
        <v>1364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1323</v>
      </c>
      <c r="W60" s="135" t="s">
        <v>1324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1365</v>
      </c>
      <c r="BK60" s="14" t="s">
        <v>1365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1366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1367</v>
      </c>
      <c r="N61" s="149" t="s">
        <v>1367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1339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1368</v>
      </c>
      <c r="BK61" s="14" t="s">
        <v>1368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1369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1370</v>
      </c>
      <c r="BK62" s="14" t="s">
        <v>1371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1372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1373</v>
      </c>
      <c r="BK63" s="14" t="s">
        <v>1373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1374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1332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1344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1375</v>
      </c>
      <c r="BK66" s="14" t="s">
        <v>1376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1377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1378</v>
      </c>
      <c r="BK67" s="14" t="s">
        <v>1379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1380</v>
      </c>
      <c r="BK69" s="14" t="s">
        <v>1381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1382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1383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1384</v>
      </c>
      <c r="BK70" s="14" t="s">
        <v>1384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1361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1385</v>
      </c>
      <c r="BK72" s="14" t="s">
        <v>1386</v>
      </c>
      <c r="BL72" s="13"/>
      <c r="BM72" s="12" t="s">
        <v>396</v>
      </c>
      <c r="BN72" s="12" t="s">
        <v>427</v>
      </c>
      <c r="BO72" s="130" t="s">
        <v>505</v>
      </c>
      <c r="BP72" s="14" t="s">
        <v>1387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1388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1389</v>
      </c>
      <c r="BK75" s="14" t="s">
        <v>1389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1390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1323</v>
      </c>
      <c r="W77" s="135" t="s">
        <v>1324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1391</v>
      </c>
      <c r="BK77" s="14" t="s">
        <v>1391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1392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1393</v>
      </c>
      <c r="BK78" s="14" t="s">
        <v>1394</v>
      </c>
      <c r="BL78" s="13"/>
      <c r="BM78" s="12" t="s">
        <v>407</v>
      </c>
      <c r="BN78" s="12" t="s">
        <v>414</v>
      </c>
      <c r="BO78" s="130" t="s">
        <v>498</v>
      </c>
      <c r="BP78" s="14" t="s">
        <v>1395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1369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1396</v>
      </c>
      <c r="BK79" s="14" t="s">
        <v>1396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1397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1398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1399</v>
      </c>
      <c r="BK80" s="14" t="s">
        <v>1399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1400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1401</v>
      </c>
      <c r="BK84" s="222" t="s">
        <v>1401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1344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1402</v>
      </c>
      <c r="BK85" s="14" t="s">
        <v>1403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1404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1404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1405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1406</v>
      </c>
      <c r="BK86" s="14" t="s">
        <v>1407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1408</v>
      </c>
      <c r="X87" s="152" t="s">
        <v>379</v>
      </c>
      <c r="Y87" s="129" t="s">
        <v>382</v>
      </c>
      <c r="Z87" s="129"/>
      <c r="AA87" s="71" t="s">
        <v>1377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1403</v>
      </c>
      <c r="BK87" s="14" t="s">
        <v>1403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1409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1410</v>
      </c>
      <c r="BK88" s="14" t="s">
        <v>1410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1411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1410</v>
      </c>
      <c r="BK89" s="14" t="s">
        <v>1410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1412</v>
      </c>
      <c r="BK90" s="14" t="s">
        <v>1413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1414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25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1415</v>
      </c>
      <c r="BK91" s="209" t="s">
        <v>1415</v>
      </c>
      <c r="BL91" s="13"/>
      <c r="BM91" s="12"/>
      <c r="BN91" s="12"/>
      <c r="BO91" s="12"/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1361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1416</v>
      </c>
      <c r="BK92" s="14" t="s">
        <v>1416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1390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1417</v>
      </c>
      <c r="BK93" s="14" t="s">
        <v>1418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1419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1420</v>
      </c>
      <c r="W94" s="135" t="s">
        <v>1421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1422</v>
      </c>
      <c r="BK94" s="14" t="s">
        <v>1423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1424</v>
      </c>
      <c r="W95" s="135" t="s">
        <v>1425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1426</v>
      </c>
      <c r="BK95" s="14" t="s">
        <v>1427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1428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1429</v>
      </c>
      <c r="BK96" s="14" t="s">
        <v>1429</v>
      </c>
      <c r="BL96" s="13"/>
      <c r="BM96" s="12" t="s">
        <v>395</v>
      </c>
      <c r="BN96" s="12" t="s">
        <v>416</v>
      </c>
      <c r="BO96" s="130" t="s">
        <v>528</v>
      </c>
      <c r="BP96" s="14" t="s">
        <v>1430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1369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1431</v>
      </c>
      <c r="BK97" s="14" t="s">
        <v>1432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1433</v>
      </c>
      <c r="W98" s="135" t="s">
        <v>1324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1391</v>
      </c>
      <c r="BK98" s="14" t="s">
        <v>1391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1434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1435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1436</v>
      </c>
      <c r="BK102" s="14" t="s">
        <v>1437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1438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1439</v>
      </c>
      <c r="BK103" s="14" t="s">
        <v>1439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1440</v>
      </c>
      <c r="BK104" s="14" t="s">
        <v>1440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1361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1441</v>
      </c>
      <c r="BK105" s="14" t="s">
        <v>1441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1390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1442</v>
      </c>
      <c r="BK106" s="14" t="s">
        <v>1442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1443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1425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1444</v>
      </c>
      <c r="BK107" s="14" t="s">
        <v>1444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1420</v>
      </c>
      <c r="W108" s="135" t="s">
        <v>1445</v>
      </c>
      <c r="X108" s="152" t="s">
        <v>379</v>
      </c>
      <c r="Y108" s="129" t="s">
        <v>382</v>
      </c>
      <c r="Z108" s="129"/>
      <c r="AA108" s="71" t="s">
        <v>1446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1447</v>
      </c>
      <c r="BK108" s="14" t="s">
        <v>1447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1448</v>
      </c>
      <c r="BK109" s="14" t="s">
        <v>1448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1428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1449</v>
      </c>
      <c r="BK110" s="14" t="s">
        <v>1449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1344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1450</v>
      </c>
      <c r="BK112" s="14" t="s">
        <v>1450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1451</v>
      </c>
      <c r="N113" s="149" t="s">
        <v>1452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1425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1453</v>
      </c>
      <c r="BK113" s="14" t="s">
        <v>1453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1361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1454</v>
      </c>
      <c r="BK114" s="14" t="s">
        <v>1455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1390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1456</v>
      </c>
      <c r="BK115" s="14" t="s">
        <v>1456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1424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1457</v>
      </c>
      <c r="BK116" s="14" t="s">
        <v>1457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1344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ERRO</v>
      </c>
      <c r="AZ120" s="11"/>
      <c r="BA120" s="60"/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1</v>
      </c>
      <c r="BI120" s="14"/>
      <c r="BJ120" s="14" t="s">
        <v>1458</v>
      </c>
      <c r="BK120" s="14" t="s">
        <v>1458</v>
      </c>
      <c r="BL120" s="13"/>
      <c r="BM120" s="12"/>
      <c r="BN120" s="12"/>
      <c r="BO120" s="130"/>
      <c r="BP120" s="14"/>
      <c r="BQ120" s="10" t="e">
        <f t="shared" si="9"/>
        <v>#VALUE!</v>
      </c>
      <c r="BR120" s="15" t="e">
        <f t="shared" si="10"/>
        <v>#VALUE!</v>
      </c>
      <c r="BS120" s="15">
        <f t="shared" si="11"/>
        <v>0</v>
      </c>
      <c r="BT120" s="157" t="str">
        <f t="shared" si="7"/>
        <v/>
      </c>
    </row>
    <row r="121" spans="1:72" ht="14.45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1459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1460</v>
      </c>
      <c r="X122" s="152" t="s">
        <v>379</v>
      </c>
      <c r="Y122" s="129" t="s">
        <v>382</v>
      </c>
      <c r="Z122" s="129"/>
      <c r="AA122" s="71" t="s">
        <v>1377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1461</v>
      </c>
      <c r="BK122" s="14" t="s">
        <v>1461</v>
      </c>
      <c r="BL122" s="13"/>
      <c r="BM122" s="12"/>
      <c r="BN122" s="12"/>
      <c r="BO122" s="130"/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/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1462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1463</v>
      </c>
      <c r="N123" s="149" t="s">
        <v>1464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1425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/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1</v>
      </c>
      <c r="BI123" s="14"/>
      <c r="BJ123" s="14" t="s">
        <v>1465</v>
      </c>
      <c r="BK123" s="14" t="s">
        <v>1465</v>
      </c>
      <c r="BL123" s="13"/>
      <c r="BM123" s="12"/>
      <c r="BN123" s="12"/>
      <c r="BO123" s="130"/>
      <c r="BP123" s="14"/>
      <c r="BQ123" s="10" t="str">
        <f t="shared" si="15"/>
        <v>Produção</v>
      </c>
      <c r="BR123" s="15">
        <f t="shared" si="16"/>
        <v>1.0000000000000004</v>
      </c>
      <c r="BS123" s="15">
        <f t="shared" si="17"/>
        <v>0</v>
      </c>
      <c r="BT123" s="157" t="str">
        <f t="shared" si="18"/>
        <v/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1466</v>
      </c>
      <c r="BK124" s="14" t="s">
        <v>1467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1468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1390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1469</v>
      </c>
      <c r="BK125" s="14" t="s">
        <v>1470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1471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1472</v>
      </c>
      <c r="BK126" s="14" t="s">
        <v>1472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1420</v>
      </c>
      <c r="W127" s="135" t="s">
        <v>1473</v>
      </c>
      <c r="X127" s="152" t="s">
        <v>374</v>
      </c>
      <c r="Y127" s="129" t="s">
        <v>373</v>
      </c>
      <c r="Z127" s="129"/>
      <c r="AA127" s="71" t="s">
        <v>1474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1393</v>
      </c>
      <c r="BK127" s="14" t="s">
        <v>1475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1476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/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1477</v>
      </c>
      <c r="BK129" s="14" t="s">
        <v>1478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1479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1480</v>
      </c>
      <c r="N130" s="149" t="s">
        <v>1481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1482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/>
      <c r="BI130" s="14"/>
      <c r="BJ130" s="14" t="s">
        <v>1483</v>
      </c>
      <c r="BK130" s="14" t="s">
        <v>1483</v>
      </c>
      <c r="BL130" s="13"/>
      <c r="BM130" s="12"/>
      <c r="BN130" s="12"/>
      <c r="BO130" s="130"/>
      <c r="BP130" s="14"/>
      <c r="BQ130" s="10" t="str">
        <f t="shared" si="15"/>
        <v>Produção e Intervalo</v>
      </c>
      <c r="BR130" s="15">
        <f t="shared" si="16"/>
        <v>0</v>
      </c>
      <c r="BS130" s="15">
        <f t="shared" si="17"/>
        <v>0</v>
      </c>
      <c r="BT130" s="157" t="str">
        <f t="shared" si="18"/>
        <v/>
      </c>
    </row>
    <row r="131" spans="1:72" ht="14.45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1484</v>
      </c>
      <c r="I133" s="135" t="s">
        <v>1484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52" t="s">
        <v>1484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1348</v>
      </c>
      <c r="X133" s="152" t="s">
        <v>379</v>
      </c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1484</v>
      </c>
      <c r="I134" s="135" t="s">
        <v>1484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1484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1485</v>
      </c>
      <c r="X134" s="152" t="s">
        <v>379</v>
      </c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1435</v>
      </c>
      <c r="X135" s="152" t="s">
        <v>374</v>
      </c>
      <c r="Y135" s="129"/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>
      <c r="A136" s="202" t="str">
        <f>D136&amp;B136</f>
        <v>V8046091</v>
      </c>
      <c r="B136" s="214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1486</v>
      </c>
      <c r="N136" s="212" t="s">
        <v>1487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1425</v>
      </c>
      <c r="X136" s="152" t="s">
        <v>379</v>
      </c>
      <c r="Y136" s="129"/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25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09"/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1488</v>
      </c>
      <c r="X137" s="152" t="s">
        <v>379</v>
      </c>
      <c r="Y137" s="129"/>
      <c r="Z137" s="129"/>
      <c r="AA137" s="71" t="s">
        <v>1377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>
      <c r="A139" s="44" t="str">
        <f>D139&amp;B139</f>
        <v>A6046091</v>
      </c>
      <c r="B139" s="214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1382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1331</v>
      </c>
      <c r="W139" s="206" t="s">
        <v>1489</v>
      </c>
      <c r="X139" s="152" t="s">
        <v>379</v>
      </c>
      <c r="Y139" s="129"/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25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09"/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25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1435</v>
      </c>
      <c r="X141" s="152" t="s">
        <v>374</v>
      </c>
      <c r="Y141" s="129"/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1490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1491</v>
      </c>
      <c r="X142" s="152" t="s">
        <v>374</v>
      </c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25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09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1490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51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1492</v>
      </c>
      <c r="X143" s="152" t="s">
        <v>374</v>
      </c>
      <c r="Y143" s="129"/>
      <c r="Z143" s="129"/>
      <c r="AA143" s="71" t="s">
        <v>1320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>
      <c r="A144" s="202" t="str">
        <f>D144&amp;B144</f>
        <v>ADENILSON (TP-512)46091</v>
      </c>
      <c r="B144" s="214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1493</v>
      </c>
      <c r="I144" s="135" t="s">
        <v>11</v>
      </c>
      <c r="J144" s="151">
        <v>74</v>
      </c>
      <c r="K144" s="151">
        <v>189.87100000000001</v>
      </c>
      <c r="L144" s="71"/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1493</v>
      </c>
      <c r="O144" s="251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1420</v>
      </c>
      <c r="W144" s="206" t="s">
        <v>1409</v>
      </c>
      <c r="X144" s="152" t="s">
        <v>379</v>
      </c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25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09"/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1494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1420</v>
      </c>
      <c r="W146" s="135" t="s">
        <v>1228</v>
      </c>
      <c r="X146" s="152" t="s">
        <v>379</v>
      </c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1420</v>
      </c>
      <c r="W147" s="206" t="s">
        <v>1473</v>
      </c>
      <c r="X147" s="152" t="s">
        <v>379</v>
      </c>
      <c r="Y147" s="129"/>
      <c r="Z147" s="129"/>
      <c r="AA147" s="71">
        <v>2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25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09"/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1495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1495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1420</v>
      </c>
      <c r="W148" s="135" t="s">
        <v>1409</v>
      </c>
      <c r="X148" s="152" t="s">
        <v>379</v>
      </c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1496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1433</v>
      </c>
      <c r="W149" s="135" t="s">
        <v>1324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1391</v>
      </c>
      <c r="BJ149" s="14" t="s">
        <v>1391</v>
      </c>
      <c r="BK149" s="14" t="s">
        <v>1391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1497</v>
      </c>
      <c r="W150" s="135" t="s">
        <v>1282</v>
      </c>
      <c r="X150" s="152" t="s">
        <v>379</v>
      </c>
      <c r="Y150" s="129"/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1498</v>
      </c>
      <c r="N151" s="149" t="s">
        <v>1499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1338</v>
      </c>
      <c r="W151" s="206" t="s">
        <v>1489</v>
      </c>
      <c r="X151" s="152" t="s">
        <v>379</v>
      </c>
      <c r="Y151" s="129"/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>
      <c r="A177" s="44" t="str">
        <f t="shared" ref="A177:A240" si="19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0">IF(AND(BR177&lt;1,BS177&lt;1),"Produção e Intervalo",IF(BR177&lt;1,"Intervalo",IF(BS177&lt;1,"Produção","Aderente")))</f>
        <v>Aderente</v>
      </c>
      <c r="BR177" s="15" t="str">
        <f t="shared" ref="BR177:BR240" si="21">IF(OR(B177="",F177=""),"*",AY177/P177)</f>
        <v>*</v>
      </c>
      <c r="BS177" s="15" t="str">
        <f t="shared" ref="BS177:BS240" si="22">IF(OR(B177="",F177=""),"*",BA177/Q177)</f>
        <v>*</v>
      </c>
      <c r="BT177" s="157" t="str">
        <f t="shared" ref="BT177:BT240" si="23">IF(BN177="","",SUBSTITUTE(BM177," ","")&amp;SUBSTITUTE(BN177," ",""))</f>
        <v/>
      </c>
    </row>
    <row r="178" spans="1:72" ht="14.45">
      <c r="A178" s="44" t="str">
        <f t="shared" si="19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0"/>
        <v>Aderente</v>
      </c>
      <c r="BR178" s="15" t="str">
        <f t="shared" si="21"/>
        <v>*</v>
      </c>
      <c r="BS178" s="15" t="str">
        <f t="shared" si="22"/>
        <v>*</v>
      </c>
      <c r="BT178" s="157" t="str">
        <f t="shared" si="23"/>
        <v/>
      </c>
    </row>
    <row r="179" spans="1:72" ht="14.45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t="14.45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t="14.45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t="14.45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t="14.45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t="14.45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t="14.45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t="14.45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t="14.45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t="14.45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t="14.45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t="14.45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t="14.45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t="14.45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t="14.45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t="14.45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t="14.45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t="14.45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t="14.45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t="14.45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t="14.45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t="14.45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t="14.45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t="14.45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t="14.45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t="14.45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t="14.45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t="14.45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t="14.45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t="14.45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t="14.45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t="14.45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t="14.45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t="14.45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t="14.45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t="14.45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t="14.45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t="14.45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t="14.45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t="14.45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t="14.45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t="14.45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t="14.45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t="14.45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t="14.45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t="14.45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t="14.45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t="14.45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t="14.45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t="14.45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t="14.45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t="14.45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t="14.45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t="14.45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t="14.45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t="14.45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t="14.45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t="14.45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t="14.45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t="14.45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t="14.45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t="14.45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t="14.45">
      <c r="A241" s="44" t="str">
        <f t="shared" ref="A241:A304" si="24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5">IF(AND(BR241&lt;1,BS241&lt;1),"Produção e Intervalo",IF(BR241&lt;1,"Intervalo",IF(BS241&lt;1,"Produção","Aderente")))</f>
        <v>Aderente</v>
      </c>
      <c r="BR241" s="15" t="str">
        <f t="shared" ref="BR241:BR304" si="26">IF(OR(B241="",F241=""),"*",AY241/P241)</f>
        <v>*</v>
      </c>
      <c r="BS241" s="15" t="str">
        <f t="shared" ref="BS241:BS304" si="27">IF(OR(B241="",F241=""),"*",BA241/Q241)</f>
        <v>*</v>
      </c>
      <c r="BT241" s="157" t="str">
        <f t="shared" ref="BT241:BT304" si="28">IF(BN241="","",SUBSTITUTE(BM241," ","")&amp;SUBSTITUTE(BN241," ",""))</f>
        <v/>
      </c>
    </row>
    <row r="242" spans="1:72" ht="14.45">
      <c r="A242" s="44" t="str">
        <f t="shared" si="24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5"/>
        <v>Aderente</v>
      </c>
      <c r="BR242" s="15" t="str">
        <f t="shared" si="26"/>
        <v>*</v>
      </c>
      <c r="BS242" s="15" t="str">
        <f t="shared" si="27"/>
        <v>*</v>
      </c>
      <c r="BT242" s="157" t="str">
        <f t="shared" si="28"/>
        <v/>
      </c>
    </row>
    <row r="243" spans="1:72" ht="14.45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t="14.45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t="14.45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t="14.45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t="14.45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t="14.45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t="14.45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t="14.45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t="14.45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t="14.45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t="14.45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t="14.45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t="14.45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t="14.45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t="14.45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t="14.45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t="14.45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t="14.45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t="14.45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t="14.45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t="14.45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t="14.45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t="14.45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t="14.45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t="14.45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t="14.45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t="14.45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t="14.45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t="14.45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t="14.45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t="14.45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t="14.45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t="14.45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t="14.45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t="14.45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t="14.45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t="14.45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t="14.45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t="14.45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t="14.45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t="14.45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t="14.45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t="14.45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t="14.45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t="14.45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t="14.45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t="14.45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t="14.45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t="14.45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t="14.45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t="14.45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t="14.45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t="14.45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t="14.45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t="14.45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t="14.45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t="14.45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t="14.45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t="14.45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t="14.45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t="14.45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t="14.45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t="14.45">
      <c r="A305" s="44" t="str">
        <f t="shared" ref="A305:A368" si="29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0">IF(AND(BR305&lt;1,BS305&lt;1),"Produção e Intervalo",IF(BR305&lt;1,"Intervalo",IF(BS305&lt;1,"Produção","Aderente")))</f>
        <v>Aderente</v>
      </c>
      <c r="BR305" s="15" t="str">
        <f t="shared" ref="BR305:BR368" si="31">IF(OR(B305="",F305=""),"*",AY305/P305)</f>
        <v>*</v>
      </c>
      <c r="BS305" s="15" t="str">
        <f t="shared" ref="BS305:BS368" si="32">IF(OR(B305="",F305=""),"*",BA305/Q305)</f>
        <v>*</v>
      </c>
      <c r="BT305" s="157" t="str">
        <f t="shared" ref="BT305:BT368" si="33">IF(BN305="","",SUBSTITUTE(BM305," ","")&amp;SUBSTITUTE(BN305," ",""))</f>
        <v/>
      </c>
    </row>
    <row r="306" spans="1:72" ht="14.45">
      <c r="A306" s="44" t="str">
        <f t="shared" si="29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0"/>
        <v>Aderente</v>
      </c>
      <c r="BR306" s="15" t="str">
        <f t="shared" si="31"/>
        <v>*</v>
      </c>
      <c r="BS306" s="15" t="str">
        <f t="shared" si="32"/>
        <v>*</v>
      </c>
      <c r="BT306" s="157" t="str">
        <f t="shared" si="33"/>
        <v/>
      </c>
    </row>
    <row r="307" spans="1:72" ht="14.45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t="14.45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t="14.45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t="14.45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t="14.45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t="14.45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t="14.45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t="14.45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t="14.45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t="14.45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t="14.45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t="14.45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t="14.45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t="14.45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t="14.45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t="14.45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t="14.45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t="14.45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t="14.45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t="14.45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t="14.45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t="14.45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t="14.45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t="14.45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t="14.45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t="14.45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t="14.45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t="14.45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t="14.45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t="14.45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t="14.45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t="14.45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t="14.45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t="14.45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t="14.45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t="14.45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t="14.45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t="14.45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t="14.45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t="14.45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t="14.45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t="14.45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t="14.45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t="14.45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t="14.45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t="14.45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t="14.45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t="14.45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t="14.45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t="14.45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t="14.45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t="14.45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t="14.45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t="14.45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t="14.45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t="14.45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t="14.45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t="14.45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t="14.45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t="14.45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t="14.45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t="14.45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t="14.45">
      <c r="A369" s="44" t="str">
        <f t="shared" ref="A369:A432" si="34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5">IF(AND(BR369&lt;1,BS369&lt;1),"Produção e Intervalo",IF(BR369&lt;1,"Intervalo",IF(BS369&lt;1,"Produção","Aderente")))</f>
        <v>Aderente</v>
      </c>
      <c r="BR369" s="15" t="str">
        <f t="shared" ref="BR369:BR432" si="36">IF(OR(B369="",F369=""),"*",AY369/P369)</f>
        <v>*</v>
      </c>
      <c r="BS369" s="15" t="str">
        <f t="shared" ref="BS369:BS432" si="37">IF(OR(B369="",F369=""),"*",BA369/Q369)</f>
        <v>*</v>
      </c>
      <c r="BT369" s="157" t="str">
        <f t="shared" ref="BT369:BT432" si="38">IF(BN369="","",SUBSTITUTE(BM369," ","")&amp;SUBSTITUTE(BN369," ",""))</f>
        <v/>
      </c>
    </row>
    <row r="370" spans="1:72" ht="14.45">
      <c r="A370" s="44" t="str">
        <f t="shared" si="34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5"/>
        <v>Aderente</v>
      </c>
      <c r="BR370" s="15" t="str">
        <f t="shared" si="36"/>
        <v>*</v>
      </c>
      <c r="BS370" s="15" t="str">
        <f t="shared" si="37"/>
        <v>*</v>
      </c>
      <c r="BT370" s="157" t="str">
        <f t="shared" si="38"/>
        <v/>
      </c>
    </row>
    <row r="371" spans="1:72" ht="14.45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t="14.45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t="14.45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t="14.45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t="14.45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t="14.45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t="14.45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t="14.45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t="14.45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t="14.45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t="14.45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t="14.45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t="14.45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t="14.45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t="14.45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t="14.45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t="14.45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t="14.45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t="14.45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t="14.45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t="14.45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t="14.45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t="14.45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t="14.45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t="14.45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t="14.45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t="14.45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t="14.45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t="14.45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t="14.45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t="14.45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t="14.45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t="14.45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t="14.45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t="14.45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t="14.45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t="14.45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t="14.45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t="14.45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t="14.45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t="14.45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t="14.45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t="14.45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t="14.45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t="14.45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t="14.45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t="14.45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t="14.45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t="14.45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t="14.45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t="14.45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t="14.45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t="14.45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t="14.45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t="14.45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t="14.45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t="14.45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t="14.45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t="14.45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t="14.45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t="14.45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t="14.45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t="14.45">
      <c r="A433" s="44" t="str">
        <f t="shared" ref="A433:A496" si="39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0">IF(AND(BR433&lt;1,BS433&lt;1),"Produção e Intervalo",IF(BR433&lt;1,"Intervalo",IF(BS433&lt;1,"Produção","Aderente")))</f>
        <v>Aderente</v>
      </c>
      <c r="BR433" s="15" t="str">
        <f t="shared" ref="BR433:BR496" si="41">IF(OR(B433="",F433=""),"*",AY433/P433)</f>
        <v>*</v>
      </c>
      <c r="BS433" s="15" t="str">
        <f t="shared" ref="BS433:BS496" si="42">IF(OR(B433="",F433=""),"*",BA433/Q433)</f>
        <v>*</v>
      </c>
      <c r="BT433" s="157" t="str">
        <f t="shared" ref="BT433:BT496" si="43">IF(BN433="","",SUBSTITUTE(BM433," ","")&amp;SUBSTITUTE(BN433," ",""))</f>
        <v/>
      </c>
    </row>
    <row r="434" spans="1:72" ht="14.45">
      <c r="A434" s="44" t="str">
        <f t="shared" si="39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0"/>
        <v>Aderente</v>
      </c>
      <c r="BR434" s="15" t="str">
        <f t="shared" si="41"/>
        <v>*</v>
      </c>
      <c r="BS434" s="15" t="str">
        <f t="shared" si="42"/>
        <v>*</v>
      </c>
      <c r="BT434" s="157" t="str">
        <f t="shared" si="43"/>
        <v/>
      </c>
    </row>
    <row r="435" spans="1:72" ht="14.45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t="14.45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t="14.45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t="14.45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t="14.45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t="14.45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t="14.45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t="14.45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t="14.45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t="14.45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t="14.45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t="14.45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t="14.45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t="14.45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t="14.45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t="14.45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t="14.45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t="14.45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t="14.45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t="14.45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t="14.45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t="14.45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t="14.45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t="14.45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t="14.45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t="14.45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t="14.45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t="14.45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t="14.45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t="14.45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t="14.45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t="14.45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t="14.45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t="14.45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t="14.45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t="14.45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t="14.45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t="14.45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t="14.45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t="14.45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t="14.45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t="14.45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t="14.45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t="14.45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t="14.45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t="14.45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t="14.45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t="14.45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t="14.45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t="14.45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t="14.45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t="14.45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t="14.45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t="14.45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t="14.45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t="14.45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t="14.45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t="14.45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t="14.45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t="14.45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t="14.45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t="14.45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t="14.45">
      <c r="A497" s="44" t="str">
        <f t="shared" ref="A497:A560" si="44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5">IF(AND(BR497&lt;1,BS497&lt;1),"Produção e Intervalo",IF(BR497&lt;1,"Intervalo",IF(BS497&lt;1,"Produção","Aderente")))</f>
        <v>Aderente</v>
      </c>
      <c r="BR497" s="15" t="str">
        <f t="shared" ref="BR497:BR560" si="46">IF(OR(B497="",F497=""),"*",AY497/P497)</f>
        <v>*</v>
      </c>
      <c r="BS497" s="15" t="str">
        <f t="shared" ref="BS497:BS560" si="47">IF(OR(B497="",F497=""),"*",BA497/Q497)</f>
        <v>*</v>
      </c>
      <c r="BT497" s="157" t="str">
        <f t="shared" ref="BT497:BT560" si="48">IF(BN497="","",SUBSTITUTE(BM497," ","")&amp;SUBSTITUTE(BN497," ",""))</f>
        <v/>
      </c>
    </row>
    <row r="498" spans="1:72" ht="14.45">
      <c r="A498" s="44" t="str">
        <f t="shared" si="44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t="14.45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t="14.45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t="14.45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t="14.45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t="14.45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t="14.45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t="14.45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t="14.45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t="14.45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t="14.45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t="14.45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t="14.45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t="14.45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t="14.45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t="14.45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t="14.45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t="14.45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t="14.45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t="14.45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t="14.45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t="14.45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t="14.45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t="14.45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t="14.45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t="14.45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t="14.45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t="14.45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t="14.45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t="14.45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t="14.45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t="14.45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t="14.45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t="14.45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t="14.45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t="14.45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t="14.45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t="14.45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t="14.45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t="14.45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t="14.45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t="14.45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t="14.45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t="14.45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t="14.45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t="14.45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t="14.45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t="14.45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t="14.45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t="14.45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t="14.45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t="14.45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t="14.45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t="14.45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t="14.45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t="14.45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t="14.45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t="14.45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t="14.45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t="14.45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t="14.45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t="14.45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t="14.45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t="14.45">
      <c r="A561" s="44" t="str">
        <f t="shared" ref="A561:A624" si="49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0">IF(AND(BR561&lt;1,BS561&lt;1),"Produção e Intervalo",IF(BR561&lt;1,"Intervalo",IF(BS561&lt;1,"Produção","Aderente")))</f>
        <v>Aderente</v>
      </c>
      <c r="BR561" s="15" t="str">
        <f t="shared" ref="BR561:BR624" si="51">IF(OR(B561="",F561=""),"*",AY561/P561)</f>
        <v>*</v>
      </c>
      <c r="BS561" s="15" t="str">
        <f t="shared" ref="BS561:BS624" si="52">IF(OR(B561="",F561=""),"*",BA561/Q561)</f>
        <v>*</v>
      </c>
      <c r="BT561" s="157" t="str">
        <f t="shared" ref="BT561:BT624" si="53">IF(BN561="","",SUBSTITUTE(BM561," ","")&amp;SUBSTITUTE(BN561," ",""))</f>
        <v/>
      </c>
    </row>
    <row r="562" spans="1:72" ht="14.45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0"/>
        <v>Aderente</v>
      </c>
      <c r="BR562" s="15" t="str">
        <f t="shared" si="51"/>
        <v>*</v>
      </c>
      <c r="BS562" s="15" t="str">
        <f t="shared" si="52"/>
        <v>*</v>
      </c>
      <c r="BT562" s="157" t="str">
        <f t="shared" si="53"/>
        <v/>
      </c>
    </row>
    <row r="563" spans="1:72" ht="14.45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t="14.45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t="14.45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t="14.45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t="14.45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t="14.45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t="14.45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t="14.45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t="14.45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t="14.45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t="14.45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t="14.45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t="14.45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t="14.45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t="14.45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t="14.45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t="14.45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t="14.45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t="14.45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t="14.45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t="14.45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t="14.45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t="14.45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t="14.45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t="14.45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t="14.45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t="14.45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t="14.45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t="14.45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t="14.45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t="14.45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t="14.45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t="14.45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t="14.45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t="14.45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t="14.45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t="14.45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t="14.45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t="14.45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t="14.45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t="14.45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t="14.45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t="14.45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t="14.45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t="14.45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t="14.45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t="14.45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t="14.45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t="14.45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t="14.45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t="14.45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t="14.45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t="14.45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t="14.45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t="14.45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t="14.45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t="14.45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t="14.45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t="14.45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t="14.45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t="14.45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t="14.45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t="14.45">
      <c r="A625" s="44" t="str">
        <f t="shared" ref="A625:A688" si="54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5">IF(AND(BR625&lt;1,BS625&lt;1),"Produção e Intervalo",IF(BR625&lt;1,"Intervalo",IF(BS625&lt;1,"Produção","Aderente")))</f>
        <v>Aderente</v>
      </c>
      <c r="BR625" s="15" t="str">
        <f t="shared" ref="BR625:BR688" si="56">IF(OR(B625="",F625=""),"*",AY625/P625)</f>
        <v>*</v>
      </c>
      <c r="BS625" s="15" t="str">
        <f t="shared" ref="BS625:BS688" si="57">IF(OR(B625="",F625=""),"*",BA625/Q625)</f>
        <v>*</v>
      </c>
      <c r="BT625" s="157" t="str">
        <f t="shared" ref="BT625:BT688" si="58">IF(BN625="","",SUBSTITUTE(BM625," ","")&amp;SUBSTITUTE(BN625," ",""))</f>
        <v/>
      </c>
    </row>
    <row r="626" spans="1:72" ht="14.45">
      <c r="A626" s="44" t="str">
        <f t="shared" si="54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5"/>
        <v>Aderente</v>
      </c>
      <c r="BR626" s="15" t="str">
        <f t="shared" si="56"/>
        <v>*</v>
      </c>
      <c r="BS626" s="15" t="str">
        <f t="shared" si="57"/>
        <v>*</v>
      </c>
      <c r="BT626" s="157" t="str">
        <f t="shared" si="58"/>
        <v/>
      </c>
    </row>
    <row r="627" spans="1:72" ht="14.45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t="14.45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t="14.45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t="14.45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t="14.45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t="14.45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t="14.45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t="14.45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t="14.45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t="14.45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t="14.45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t="14.45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t="14.45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t="14.45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t="14.45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t="14.45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t="14.45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t="14.45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t="14.45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t="14.45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t="14.45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t="14.45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t="14.45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t="14.45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t="14.45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t="14.45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t="14.45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t="14.45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t="14.45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t="14.45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t="14.45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t="14.45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t="14.45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t="14.45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t="14.45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t="14.45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t="14.45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t="14.45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t="14.45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t="14.45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t="14.45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t="14.45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t="14.45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t="14.45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t="14.45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t="14.45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t="14.45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t="14.45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t="14.45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t="14.45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t="14.45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t="14.45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t="14.45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t="14.45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t="14.45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t="14.45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t="14.45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t="14.45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t="14.45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t="14.45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t="14.45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t="14.45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t="14.45">
      <c r="A689" s="44" t="str">
        <f t="shared" ref="A689:A752" si="59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0">IF(AND(BR689&lt;1,BS689&lt;1),"Produção e Intervalo",IF(BR689&lt;1,"Intervalo",IF(BS689&lt;1,"Produção","Aderente")))</f>
        <v>Aderente</v>
      </c>
      <c r="BR689" s="15" t="str">
        <f t="shared" ref="BR689:BR752" si="61">IF(OR(B689="",F689=""),"*",AY689/P689)</f>
        <v>*</v>
      </c>
      <c r="BS689" s="15" t="str">
        <f t="shared" ref="BS689:BS752" si="62">IF(OR(B689="",F689=""),"*",BA689/Q689)</f>
        <v>*</v>
      </c>
      <c r="BT689" s="157" t="str">
        <f t="shared" ref="BT689:BT752" si="63">IF(BN689="","",SUBSTITUTE(BM689," ","")&amp;SUBSTITUTE(BN689," ",""))</f>
        <v/>
      </c>
    </row>
    <row r="690" spans="1:72" ht="14.45">
      <c r="A690" s="44" t="str">
        <f t="shared" si="59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0"/>
        <v>Aderente</v>
      </c>
      <c r="BR690" s="15" t="str">
        <f t="shared" si="61"/>
        <v>*</v>
      </c>
      <c r="BS690" s="15" t="str">
        <f t="shared" si="62"/>
        <v>*</v>
      </c>
      <c r="BT690" s="157" t="str">
        <f t="shared" si="63"/>
        <v/>
      </c>
    </row>
    <row r="691" spans="1:72" ht="14.45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t="14.45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t="14.45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t="14.45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t="14.45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t="14.45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t="14.45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t="14.45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t="14.45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t="14.45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t="14.45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t="14.45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t="14.45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t="14.45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t="14.45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t="14.45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t="14.45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t="14.45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t="14.45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t="14.45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t="14.45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t="14.45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t="14.45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t="14.45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t="14.45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t="14.45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t="14.45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t="14.45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t="14.45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t="14.45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t="14.45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t="14.45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t="14.45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t="14.45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t="14.45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t="14.45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t="14.45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t="14.45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t="14.45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t="14.45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t="14.45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t="14.45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t="14.45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t="14.45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t="14.45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t="14.45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t="14.45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t="14.45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t="14.45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t="14.45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t="14.45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t="14.45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t="14.45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t="14.45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t="14.45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t="14.45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t="14.45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t="14.45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t="14.45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t="14.45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t="14.45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t="14.45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t="14.45">
      <c r="A753" s="44" t="str">
        <f t="shared" ref="A753:A778" si="64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5">IF(AND(BR753&lt;1,BS753&lt;1),"Produção e Intervalo",IF(BR753&lt;1,"Intervalo",IF(BS753&lt;1,"Produção","Aderente")))</f>
        <v>Aderente</v>
      </c>
      <c r="BR753" s="15" t="str">
        <f t="shared" ref="BR753:BR778" si="66">IF(OR(B753="",F753=""),"*",AY753/P753)</f>
        <v>*</v>
      </c>
      <c r="BS753" s="15" t="str">
        <f t="shared" ref="BS753:BS778" si="67">IF(OR(B753="",F753=""),"*",BA753/Q753)</f>
        <v>*</v>
      </c>
      <c r="BT753" s="157" t="str">
        <f t="shared" ref="BT753:BT778" si="68">IF(BN753="","",SUBSTITUTE(BM753," ","")&amp;SUBSTITUTE(BN753," ",""))</f>
        <v/>
      </c>
    </row>
    <row r="754" spans="1:72" ht="14.45">
      <c r="A754" s="44" t="str">
        <f t="shared" si="64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5"/>
        <v>Aderente</v>
      </c>
      <c r="BR754" s="15" t="str">
        <f t="shared" si="66"/>
        <v>*</v>
      </c>
      <c r="BS754" s="15" t="str">
        <f t="shared" si="67"/>
        <v>*</v>
      </c>
      <c r="BT754" s="157" t="str">
        <f t="shared" si="68"/>
        <v/>
      </c>
    </row>
    <row r="755" spans="1:72" ht="14.45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t="14.45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t="14.45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t="14.45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t="14.45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t="14.45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t="14.45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t="14.45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t="14.45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t="14.45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t="14.45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t="14.45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t="14.45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t="14.45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t="14.45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t="14.45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t="14.45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t="14.45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t="14.45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t="14.45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t="14.45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t="14.45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t="14.45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t="14.45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t="14.45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1500</v>
      </c>
    </row>
  </sheetData>
  <protectedRanges>
    <protectedRange sqref="J6:K6 J25:K778" name="Range1_8_1"/>
    <protectedRange sqref="O6:Q6 O25:Q778" name="Range1_9_1"/>
    <protectedRange sqref="V6:Y6 W24 V84 X84:Y84 V103 X103 V104:X110 Y103:Y110 V111:Y778 V85:Y102 V25:Y83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55 BO76:BO78 BO57:BO74 BO80:BO87 BO98:BO12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J25:BJ778 BK91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88:BO93 BN126:BO126 BM6:BM778" xr:uid="{0374E4CD-E1C2-4373-A381-0828C9AFF6FF}">
      <formula1>IMPCAUSADOR</formula1>
    </dataValidation>
    <dataValidation type="list" allowBlank="1" showInputMessage="1" showErrorMessage="1" sqref="BN6:BN14 BN16:BN55 BN57:BN74 BN76:BN78 BN80:BN87 BN94:BN96 BN127:BN778 BN98:BN125" xr:uid="{88B2AA1F-3AB2-4B37-8132-5DEC08D79A48}">
      <formula1>INDIRECT(SUBSTITUTE(BM6," ",""))</formula1>
    </dataValidation>
    <dataValidation type="list" allowBlank="1" showInputMessage="1" showErrorMessage="1" sqref="BO16:BO19 BO6:BO14 BO22 BO24:BO55 BO57:BO74 BO76:BO78 BO80:BO87 BO94:BO96 BO127:BO778 BO98:BO12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3" t="s">
        <v>1501</v>
      </c>
      <c r="D1" s="233"/>
      <c r="E1" s="233"/>
      <c r="F1" s="233"/>
      <c r="G1" s="233"/>
      <c r="H1" s="233"/>
    </row>
    <row r="2" spans="3:8">
      <c r="C2" s="233"/>
      <c r="D2" s="233"/>
      <c r="E2" s="233"/>
      <c r="F2" s="233"/>
      <c r="G2" s="233"/>
      <c r="H2" s="233"/>
    </row>
    <row r="3" spans="3:8">
      <c r="C3" s="186" t="s">
        <v>104</v>
      </c>
      <c r="D3" s="186" t="s">
        <v>1502</v>
      </c>
      <c r="E3" s="186" t="s">
        <v>1503</v>
      </c>
      <c r="F3" s="186" t="s">
        <v>1504</v>
      </c>
      <c r="G3" s="186" t="s">
        <v>1505</v>
      </c>
      <c r="H3" s="186" t="s">
        <v>1506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1507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1508</v>
      </c>
      <c r="D13" s="187">
        <v>9049</v>
      </c>
      <c r="E13" s="188">
        <v>46044</v>
      </c>
      <c r="F13" s="190" t="s">
        <v>1509</v>
      </c>
      <c r="G13" s="187" t="s">
        <v>1510</v>
      </c>
      <c r="H13" s="187"/>
    </row>
    <row r="14" spans="3:8">
      <c r="C14" s="187" t="s">
        <v>1508</v>
      </c>
      <c r="D14" s="187">
        <v>9044</v>
      </c>
      <c r="E14" s="188">
        <v>46044</v>
      </c>
      <c r="F14" s="190" t="s">
        <v>1511</v>
      </c>
      <c r="G14" s="187" t="s">
        <v>1512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1513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1513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4" t="s">
        <v>1514</v>
      </c>
      <c r="C2" s="234"/>
      <c r="D2" s="234"/>
      <c r="E2" s="234"/>
      <c r="F2" s="234"/>
      <c r="G2" s="234"/>
    </row>
    <row r="3" spans="2:7">
      <c r="B3" s="235"/>
      <c r="C3" s="235"/>
      <c r="D3" s="235"/>
      <c r="E3" s="235"/>
      <c r="F3" s="235"/>
      <c r="G3" s="235"/>
    </row>
    <row r="4" spans="2:7" ht="40.5">
      <c r="B4" s="191" t="s">
        <v>1515</v>
      </c>
      <c r="C4" s="191" t="s">
        <v>1516</v>
      </c>
      <c r="D4" s="191" t="s">
        <v>1517</v>
      </c>
      <c r="E4" s="191" t="s">
        <v>1518</v>
      </c>
      <c r="F4" s="191" t="s">
        <v>548</v>
      </c>
      <c r="G4" s="191" t="s">
        <v>1519</v>
      </c>
    </row>
    <row r="5" spans="2:7">
      <c r="B5" s="192" t="s">
        <v>1520</v>
      </c>
      <c r="C5" s="192">
        <v>309525</v>
      </c>
      <c r="D5" s="192" t="s">
        <v>1521</v>
      </c>
      <c r="E5" s="192" t="s">
        <v>249</v>
      </c>
      <c r="F5" s="192" t="s">
        <v>1522</v>
      </c>
      <c r="G5" s="193">
        <v>46296</v>
      </c>
    </row>
    <row r="6" spans="2:7">
      <c r="B6" s="192" t="s">
        <v>1523</v>
      </c>
      <c r="C6" s="192">
        <v>257410</v>
      </c>
      <c r="D6" s="192" t="s">
        <v>1524</v>
      </c>
      <c r="E6" s="192" t="s">
        <v>249</v>
      </c>
      <c r="F6" s="192" t="s">
        <v>1522</v>
      </c>
      <c r="G6" s="193"/>
    </row>
    <row r="7" spans="2:7">
      <c r="B7" s="192" t="s">
        <v>1260</v>
      </c>
      <c r="C7" s="192">
        <v>256875</v>
      </c>
      <c r="D7" s="192" t="s">
        <v>1525</v>
      </c>
      <c r="E7" s="192" t="s">
        <v>249</v>
      </c>
      <c r="F7" s="192" t="s">
        <v>1522</v>
      </c>
      <c r="G7" s="193">
        <v>46296</v>
      </c>
    </row>
    <row r="8" spans="2:7">
      <c r="B8" s="192" t="s">
        <v>1526</v>
      </c>
      <c r="C8" s="192">
        <v>257278</v>
      </c>
      <c r="D8" s="192" t="s">
        <v>1527</v>
      </c>
      <c r="E8" s="192" t="s">
        <v>240</v>
      </c>
      <c r="F8" s="192" t="s">
        <v>1528</v>
      </c>
      <c r="G8" s="193">
        <v>46235</v>
      </c>
    </row>
    <row r="9" spans="2:7">
      <c r="B9" s="192" t="s">
        <v>1529</v>
      </c>
      <c r="C9" s="192">
        <v>257033</v>
      </c>
      <c r="D9" s="192" t="s">
        <v>1530</v>
      </c>
      <c r="E9" s="192" t="s">
        <v>240</v>
      </c>
      <c r="F9" s="192" t="s">
        <v>565</v>
      </c>
      <c r="G9" s="192" t="s">
        <v>1531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abSelected="1" topLeftCell="D1" workbookViewId="0">
      <selection activeCell="J160" sqref="J16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6"/>
      <c r="B1" s="237"/>
      <c r="C1" s="23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9" t="s">
        <v>1224</v>
      </c>
      <c r="Q1" s="240"/>
      <c r="R1" s="88"/>
      <c r="S1" s="88"/>
      <c r="T1" s="89"/>
      <c r="U1" s="241" t="s">
        <v>1532</v>
      </c>
      <c r="V1" s="241"/>
      <c r="W1" s="24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1533</v>
      </c>
      <c r="B2" s="91" t="s">
        <v>1534</v>
      </c>
      <c r="C2" s="91" t="s">
        <v>7</v>
      </c>
      <c r="D2" s="92" t="s">
        <v>1176</v>
      </c>
      <c r="E2" s="92" t="s">
        <v>548</v>
      </c>
      <c r="F2" s="92" t="s">
        <v>1535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1536</v>
      </c>
      <c r="T2" s="94" t="s">
        <v>1179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>
        <f ca="1">_xlfn.XLOOKUP(G134&amp;$U$2,BS_CONTROLE[CHAVE],BS_CONTROLE[Quantidade_11],"-")</f>
        <v>500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1500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 t="str">
        <f ca="1">_xlfn.XLOOKUP(G137&amp;$U$2,BS_CONTROLE[CHAVE],BS_CONTROLE[Quantidade_11],"-")</f>
        <v>-</v>
      </c>
      <c r="V137" s="98">
        <f ca="1">_xlfn.XLOOKUP(G137&amp;$V$2,BS_CONTROLE[CHAVE],BS_CONTROLE[Quantidade_11],"-")</f>
        <v>0</v>
      </c>
      <c r="W137" s="98">
        <f ca="1">_xlfn.XLOOKUP(G137&amp;$W$2,BS_CONTROLE[CHAVE],BS_CONTROLE[Quantidade_11],"-")</f>
        <v>1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1500</v>
      </c>
      <c r="W138" s="98">
        <f ca="1">_xlfn.XLOOKUP(G138&amp;$W$2,BS_CONTROLE[CHAVE],BS_CONTROLE[Quantidade_11],"-")</f>
        <v>1300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2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936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4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35260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IF(FN_MC!Y133="","*",FN_MC!Y133)</f>
        <v>*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IF(FN_MC!Y134="","*",FN_MC!Y134)</f>
        <v>*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IF(FN_MC!Y135="","*",FN_MC!Y135)</f>
        <v>*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0</v>
      </c>
      <c r="V148" s="98">
        <f ca="1">_xlfn.XLOOKUP(G148&amp;$V$2,BS_CONTROLE[CHAVE],BS_CONTROLE[Quantidade_11],"-")</f>
        <v>358</v>
      </c>
      <c r="W148" s="98">
        <f ca="1">_xlfn.XLOOKUP(G148&amp;$W$2,BS_CONTROLE[CHAVE],BS_CONTROLE[Quantidade_11],"-")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IF(FN_MC!Y136="","*",FN_MC!Y136)</f>
        <v>*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IF(FN_MC!Y137="","*",FN_MC!Y137)</f>
        <v>*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>
        <f ca="1">_xlfn.XLOOKUP(G150&amp;$W$2,BS_CONTROLE[CHAVE],BS_CONTROLE[Quantidade_11],"-")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IF(FN_MC!Y138="","*",FN_MC!Y138)</f>
        <v>*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 t="str">
        <f ca="1">_xlfn.XLOOKUP(G151&amp;$U$2,BS_CONTROLE[CHAVE],BS_CONTROLE[Quantidade_11],"-")</f>
        <v>-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IF(FN_MC!Y139="","*",FN_MC!Y139)</f>
        <v>*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*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>
        <f ca="1">_xlfn.XLOOKUP(G154&amp;$U$2,BS_CONTROLE[CHAVE],BS_CONTROLE[Quantidade_11],"-")</f>
        <v>500</v>
      </c>
      <c r="V154" s="98">
        <f ca="1">_xlfn.XLOOKUP(G154&amp;$V$2,BS_CONTROLE[CHAVE],BS_CONTROLE[Quantidade_11],"-")</f>
        <v>0</v>
      </c>
      <c r="W154" s="98">
        <f ca="1">_xlfn.XLOOKUP(G154&amp;$W$2,BS_CONTROLE[CHAVE],BS_CONTROLE[Quantidade_11],"-")</f>
        <v>1500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*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1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*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IF(FN_MC!Y144="","*",FN_MC!Y144)</f>
        <v>*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*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1500</v>
      </c>
      <c r="W158" s="98">
        <f ca="1">_xlfn.XLOOKUP(G158&amp;$W$2,BS_CONTROLE[CHAVE],BS_CONTROLE[Quantidade_11],"-")</f>
        <v>1300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*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2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IF(FN_MC!Y147="","*",FN_MC!Y147)</f>
        <v>*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 t="str">
        <f ca="1">_xlfn.XLOOKUP(G160&amp;$U$2,BS_CONTROLE[CHAVE],BS_CONTROLE[Quantidade_11],"-")</f>
        <v>-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936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IF(FN_MC!Y148="","*",FN_MC!Y148)</f>
        <v>*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>
        <f ca="1">_xlfn.XLOOKUP(G162&amp;$W$2,BS_CONTROLE[CHAVE],BS_CONTROLE[Quantidade_11],"-")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IF(FN_MC!Y150="","*",FN_MC!Y150)</f>
        <v>*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>
        <f ca="1">_xlfn.XLOOKUP(G163&amp;$W$2,BS_CONTROLE[CHAVE],BS_CONTROLE[Quantidade_11],"-")</f>
        <v>4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IF(FN_MC!Y151="","*",FN_MC!Y151)</f>
        <v>*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2" t="s">
        <v>1537</v>
      </c>
      <c r="D5" s="243"/>
      <c r="E5" s="243"/>
      <c r="F5" s="243"/>
      <c r="G5" s="243"/>
      <c r="H5" s="243"/>
      <c r="I5" s="243"/>
      <c r="J5" s="244"/>
      <c r="K5" s="245" t="s">
        <v>1538</v>
      </c>
      <c r="L5" s="246"/>
      <c r="M5" s="246"/>
      <c r="N5" s="246"/>
      <c r="O5" s="247" t="s">
        <v>1539</v>
      </c>
      <c r="P5" s="248"/>
      <c r="Q5" s="249"/>
    </row>
    <row r="6" spans="1:17" s="81" customFormat="1" ht="15.75" customHeight="1">
      <c r="A6" s="75" t="s">
        <v>1535</v>
      </c>
      <c r="B6" s="82" t="s">
        <v>1534</v>
      </c>
      <c r="C6" s="83" t="s">
        <v>1176</v>
      </c>
      <c r="D6" s="84" t="s">
        <v>1177</v>
      </c>
      <c r="E6" s="83" t="s">
        <v>1540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1541</v>
      </c>
      <c r="M6" s="116" t="s">
        <v>29</v>
      </c>
      <c r="N6" s="117" t="s">
        <v>1171</v>
      </c>
      <c r="O6" s="165" t="s">
        <v>1214</v>
      </c>
      <c r="P6" s="128"/>
      <c r="Q6" s="139" t="s">
        <v>1542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1</v>
      </c>
      <c r="P133" s="78"/>
      <c r="Q133" s="120" t="str">
        <f>IF($A$2=1,IF(FN_MC!BJ120="","*",FN_MC!BJ120),IF(FN_MC!BK120="","*",FN_MC!BK120))</f>
        <v>MC1 08:09h - Em intervalo as 11:11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1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0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1543</v>
      </c>
      <c r="C2" s="83" t="s">
        <v>1161</v>
      </c>
      <c r="D2" s="83" t="s">
        <v>1163</v>
      </c>
      <c r="E2" s="83" t="s">
        <v>1544</v>
      </c>
      <c r="F2" s="83" t="s">
        <v>1545</v>
      </c>
      <c r="G2" s="83" t="s">
        <v>1546</v>
      </c>
      <c r="H2" s="83" t="s">
        <v>1547</v>
      </c>
      <c r="I2" s="83" t="s">
        <v>1548</v>
      </c>
      <c r="J2" s="83" t="s">
        <v>1549</v>
      </c>
      <c r="K2" s="109" t="s">
        <v>1550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*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*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*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*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*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*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IF(FN_MC!Y143="","*",FN_MC!Y143)</f>
        <v>*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 hidden="1">
      <c r="B166" s="100" t="str">
        <f>IF(FN_MC!Y146="","*",FN_MC!Y146)</f>
        <v>*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IF(FN_MC!Y148="","*",FN_MC!Y148)</f>
        <v>*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 hidden="1">
      <c r="B169" s="100" t="str">
        <f>IF(FN_MC!Y150="","*",FN_MC!Y150)</f>
        <v>*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 hidden="1">
      <c r="B170" s="100" t="str">
        <f>IF(FN_MC!Y151="","*",FN_MC!Y151)</f>
        <v>*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2026-03-09T17:38:26Z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