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971" documentId="120_S{118792C3-22EF-5104-A093-F22BFE3913F3}" xr6:coauthVersionLast="47" xr6:coauthVersionMax="47" xr10:uidLastSave="{BC478D50-664F-4E09-96AC-492FEC1CE9F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<sst xmlns="http://schemas.openxmlformats.org/spreadsheetml/2006/main" count="5719" uniqueCount="1409">
  <si>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</si>
  <si>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</si>
  <si>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</si>
  <si>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</si>
  <si>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</si>
  <si>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</si>
  <si>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</si>
  <si>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</si>
  <si>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</si>
  <si>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</si>
  <si>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</si>
  <si>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</si>
  <si>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</si>
  <si>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</si>
  <si>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</si>
  <si>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</si>
  <si>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</si>
  <si>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</si>
  <si>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</si>
  <si>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</si>
  <si>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</si>
  <si>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</si>
  <si>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</si>
  <si>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</si>
  <si>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</si>
  <si>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</si>
  <si>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</si>
  <si>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</si>
  <si>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</si>
  <si>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</si>
  <si>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</si>
  <si>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</si>
  <si>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</si>
  <si>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</si>
  <si>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</si>
  <si>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</si>
  <si>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</si>
  <si>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</si>
  <si>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</si>
  <si>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</si>
  <si>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</si>
  <si>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</si>
  <si>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</si>
  <si>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</si>
  <si>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</si>
  <si>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</si>
  <si>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</si>
  <si>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</si>
  <si>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</si>
  <si>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</si>
  <si>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</si>
  <si>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</si>
  <si>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</si>
  <si>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</si>
  <si>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</si>
  <si>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</si>
  <si>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</si>
  <si>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</si>
  <si>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</si>
  <si>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</si>
  <si>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</si>
  <si>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</si>
  <si>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</si>
  <si>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</si>
  <si>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</si>
  <si>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</si>
  <si>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</si>
  <si>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</si>
  <si>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</si>
  <si>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</si>
  <si>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</si>
  <si>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</si>
  <si>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</si>
  <si>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</si>
  <si>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</si>
  <si>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</si>
  <si>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</si>
  <si>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</si>
  <si>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</si>
  <si>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</si>
  <si>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</si>
  <si>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</si>
  <si>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</si>
  <si>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</si>
  <si>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</si>
  <si>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</si>
  <si>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</si>
  <si>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</si>
  <si>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</si>
  <si>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</si>
  <si>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</si>
  <si>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</si>
  <si>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</si>
  <si>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</si>
  <si>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</si>
  <si>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</si>
  <si>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</si>
  <si>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</si>
  <si>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</si>
  <si>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</si>
  <si>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</si>
  <si>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</si>
  <si>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</si>
  <si>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</si>
  <si>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</si>
  <si>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</si>
  <si>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</si>
  <si>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</si>
  <si>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</si>
  <si>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</si>
  <si>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</si>
  <si>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</si>
  <si>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</si>
  <si>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</si>
  <si>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</si>
  <si>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</si>
  <si>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</si>
  <si>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</si>
  <si>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</si>
  <si>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</si>
  <si>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</si>
  <si>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</si>
  <si>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</si>
  <si>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</si>
  <si>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</si>
  <si>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</si>
  <si>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</si>
  <si>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</si>
  <si>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</si>
  <si>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</si>
  <si>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</si>
  <si>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</si>
  <si>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</si>
  <si>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</si>
  <si>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</si>
  <si>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</si>
  <si>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</si>
  <si>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</si>
  <si>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</si>
  <si>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</si>
  <si>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</si>
  <si>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</si>
  <si>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</si>
  <si>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</si>
  <si>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</si>
  <si>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</si>
  <si>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</si>
  <si>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</si>
  <si>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</si>
  <si>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</si>
  <si>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</si>
  <si>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</si>
  <si>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</si>
  <si>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</si>
  <si>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</si>
  <si>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</si>
  <si>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</si>
  <si>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</si>
  <si>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</si>
  <si>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</si>
  <si>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</si>
  <si>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</si>
  <si>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</si>
  <si>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</si>
  <si>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</si>
  <si>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</si>
  <si>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</si>
  <si>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</si>
  <si>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</si>
  <si>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</si>
  <si>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</si>
  <si>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</si>
  <si>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</si>
  <si>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</si>
  <si>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</si>
  <si>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</si>
  <si>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</si>
  <si>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</si>
  <si>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</si>
  <si>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</si>
  <si>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</si>
  <si>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</si>
  <si>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</si>
  <si>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</si>
  <si>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</si>
  <si>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</si>
  <si>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</si>
  <si>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</si>
  <si>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</si>
  <si>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</si>
  <si>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</si>
  <si>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</si>
  <si>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</si>
  <si>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</si>
  <si>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</si>
  <si>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</si>
  <si>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</si>
  <si>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</si>
  <si>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</si>
  <si>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</si>
  <si>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</si>
  <si>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</si>
  <si>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</si>
  <si>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</si>
  <si>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</si>
  <si>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</si>
  <si>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</si>
  <si>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</si>
  <si>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</si>
  <si>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</si>
  <si>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</si>
  <si>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</si>
  <si>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</si>
  <si>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</si>
  <si>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</si>
  <si>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</si>
  <si>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</si>
  <si>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</si>
  <si>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</si>
  <si>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</si>
  <si>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</si>
  <si>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</si>
  <si>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</si>
  <si>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</si>
  <si>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</si>
  <si>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</si>
  <si>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</si>
  <si>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</si>
  <si>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</si>
  <si>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</si>
  <si>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</si>
  <si>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</si>
  <si>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</si>
  <si>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</si>
  <si>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</si>
  <si>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</si>
  <si>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</si>
  <si>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</si>
  <si>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</si>
  <si>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</si>
  <si>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</si>
  <si>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</si>
  <si>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</si>
  <si>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</si>
  <si>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</si>
  <si>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</si>
  <si>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</si>
  <si>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</si>
  <si>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</si>
  <si>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</si>
  <si>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</si>
  <si>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</si>
  <si>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</si>
  <si>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</si>
  <si>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</si>
  <si>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</si>
  <si>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</si>
  <si>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</si>
  <si>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</si>
  <si>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</si>
  <si>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</si>
  <si>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</si>
  <si>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</si>
  <si>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</si>
  <si>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</si>
  <si>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</si>
  <si>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</si>
  <si>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</si>
  <si>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</si>
  <si>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</si>
  <si>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</si>
  <si>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</si>
  <si>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</si>
  <si>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</si>
  <si>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</si>
  <si>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</si>
  <si>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</si>
  <si>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</si>
  <si>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</si>
  <si>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</si>
  <si>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</si>
  <si>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</si>
  <si>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</si>
  <si>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</si>
  <si>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</si>
  <si>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</si>
  <si>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</si>
  <si>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</si>
  <si>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</si>
  <si>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</si>
  <si>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</si>
  <si>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</si>
  <si>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</si>
  <si>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</si>
  <si>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</si>
  <si>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</si>
  <si>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</si>
  <si>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</si>
  <si>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</si>
  <si>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</si>
  <si>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</si>
  <si>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</si>
  <si>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</si>
  <si>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</si>
  <si>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</si>
  <si>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</si>
  <si>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</si>
  <si>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</si>
  <si>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</si>
  <si>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</si>
  <si>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</si>
  <si>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</si>
  <si>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</si>
  <si>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</si>
  <si>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</si>
  <si>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</si>
  <si>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</si>
  <si>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</si>
  <si>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</si>
  <si>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</si>
  <si>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</si>
  <si>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</si>
  <si>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</si>
  <si>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</si>
  <si>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</si>
  <si>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</si>
  <si>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</si>
  <si>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</si>
  <si>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</si>
  <si>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</si>
  <si>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</si>
  <si>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</si>
  <si>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</si>
  <si>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</si>
  <si>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</si>
  <si>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</si>
  <si>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</si>
  <si>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</si>
  <si>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</si>
  <si>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</si>
  <si>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</si>
  <si>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</si>
  <si>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</si>
  <si>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</si>
  <si>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</si>
  <si>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</si>
  <si>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</si>
  <si>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</si>
  <si>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</si>
  <si>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</si>
  <si>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</si>
  <si>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</si>
  <si>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</si>
  <si>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</si>
  <si>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</si>
  <si>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</si>
  <si>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</si>
  <si>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</si>
  <si>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</si>
  <si>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</si>
  <si>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</si>
  <si>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</si>
  <si>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</si>
  <si>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</si>
  <si>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</si>
  <si>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</si>
  <si>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</si>
  <si>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</si>
  <si>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</si>
  <si>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</si>
  <si>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</si>
  <si>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</si>
  <si>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</si>
  <si>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</si>
  <si>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</si>
  <si>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</si>
  <si>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</si>
  <si>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</si>
  <si>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</si>
  <si>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</si>
  <si>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</si>
  <si>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</si>
  <si>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</si>
  <si>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</si>
  <si>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</si>
  <si>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</si>
  <si>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</si>
  <si>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</si>
  <si>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</si>
  <si>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</si>
  <si>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</si>
  <si>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</si>
  <si>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</si>
  <si>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</si>
  <si>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</si>
  <si>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</si>
  <si>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</si>
  <si>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</si>
  <si>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</si>
  <si>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</si>
  <si>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</si>
  <si>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</si>
  <si>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</si>
  <si>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</si>
  <si>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</si>
  <si>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</si>
  <si>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</si>
  <si>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</si>
  <si>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</si>
  <si>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</si>
  <si>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</si>
  <si>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</si>
  <si>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</si>
  <si>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</si>
  <si>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</si>
  <si>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</si>
  <si>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</si>
  <si>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</si>
  <si>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</si>
  <si>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</si>
  <si>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</si>
  <si>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</si>
  <si>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</si>
  <si>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</si>
  <si>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</si>
  <si>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</si>
  <si>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</si>
  <si>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</si>
  <si>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</si>
  <si>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</si>
  <si>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</si>
  <si>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</si>
  <si>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</si>
  <si>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</si>
  <si>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</si>
  <si>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</si>
  <si>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</si>
  <si>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</si>
  <si>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</si>
  <si>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</si>
  <si>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</si>
  <si>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</si>
  <si>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</si>
  <si>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</si>
  <si>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</si>
  <si>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</si>
  <si>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</si>
  <si>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</si>
  <si>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</si>
  <si>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</si>
  <si>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</si>
  <si>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</si>
  <si>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</si>
  <si>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</si>
  <si>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</si>
  <si>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</si>
  <si>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</si>
  <si>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</si>
  <si>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</si>
  <si>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</si>
  <si>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</si>
  <si>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</si>
  <si>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</si>
  <si>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</si>
  <si>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</si>
  <si>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</si>
  <si>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</si>
  <si>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</si>
  <si>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</si>
  <si>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</si>
  <si>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</si>
  <si>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</si>
  <si>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</si>
  <si>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</si>
  <si>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</si>
  <si>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</si>
  <si>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</si>
  <si>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</si>
  <si>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</si>
  <si>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</si>
  <si>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</si>
  <si>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</si>
  <si>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</si>
  <si>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</si>
  <si>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</si>
  <si>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</si>
  <si>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</si>
  <si>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</si>
  <si>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</si>
  <si>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</si>
  <si>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</si>
  <si>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</si>
  <si>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</si>
  <si>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</si>
  <si>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</si>
  <si>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</si>
  <si>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</si>
  <si>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</si>
  <si>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</si>
  <si>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</si>
  <si>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</si>
  <si>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</si>
  <si>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</si>
  <si>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</si>
  <si>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</si>
  <si>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</si>
  <si>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</si>
  <si>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</si>
  <si>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</si>
  <si>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</si>
  <si>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</si>
  <si>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</si>
  <si>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</si>
  <si>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</si>
  <si>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</si>
  <si>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</si>
  <si>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</si>
  <si>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</si>
  <si>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</si>
  <si>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</si>
  <si>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</si>
  <si>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</si>
  <si>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</si>
  <si>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</si>
  <si>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</si>
  <si>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</si>
  <si>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</si>
  <si>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</si>
  <si>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</si>
  <si>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</si>
  <si>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</si>
  <si>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</si>
  <si>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</si>
  <si>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</si>
  <si>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</si>
  <si>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</si>
  <si>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</si>
  <si>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</si>
  <si>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</si>
  <si>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</si>
  <si>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</si>
  <si>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</si>
  <si>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</si>
  <si>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</si>
  <si>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</si>
  <si>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</si>
  <si>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</si>
  <si>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</si>
  <si>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</si>
  <si>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</si>
  <si>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</si>
  <si>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</si>
  <si>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</si>
  <si>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</si>
  <si>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</si>
  <si>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</si>
  <si>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</si>
  <si>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</si>
  <si>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</si>
  <si>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</si>
  <si>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</si>
  <si>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</si>
  <si>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</si>
  <si>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</si>
  <si>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</si>
  <si>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</si>
  <si>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</si>
  <si>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</si>
  <si>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</si>
  <si>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</si>
  <si>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</si>
  <si>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</si>
  <si>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</si>
  <si>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</si>
  <si>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</si>
  <si>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</si>
  <si>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</si>
  <si>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</si>
  <si>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</si>
  <si>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</si>
  <si>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</si>
  <si>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</si>
  <si>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</si>
  <si>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</si>
  <si>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</si>
  <si>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</si>
  <si>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</si>
  <si>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</si>
  <si>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</si>
  <si>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</si>
  <si>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</si>
  <si>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</si>
  <si>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</si>
  <si>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</si>
  <si>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</si>
  <si>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</si>
  <si>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</si>
  <si>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</si>
  <si>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</si>
  <si>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</si>
  <si>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</si>
  <si>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</si>
  <si>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</si>
  <si>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</si>
  <si>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</si>
  <si>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</si>
  <si>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</si>
  <si>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</si>
  <si>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</si>
  <si>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</si>
  <si>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</si>
  <si>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</si>
  <si>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</si>
  <si>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</si>
  <si>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</si>
  <si>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</si>
  <si>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</si>
  <si>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</si>
  <si>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</si>
  <si>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</si>
  <si>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</si>
  <si>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</si>
  <si>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</si>
  <si>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</si>
  <si>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</si>
  <si>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</si>
  <si>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</si>
  <si>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</si>
  <si>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</si>
  <si>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</si>
  <si>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</si>
  <si>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</si>
  <si>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</si>
  <si>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</si>
  <si>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</si>
  <si>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</si>
  <si>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</si>
  <si>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</si>
  <si>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</si>
  <si>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</si>
  <si>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</si>
  <si>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</si>
  <si>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</si>
  <si>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</si>
  <si>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</si>
  <si>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</si>
  <si>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</si>
  <si>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</si>
  <si>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</si>
  <si>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</si>
  <si>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</si>
  <si>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</si>
  <si>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</si>
  <si>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</si>
  <si>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</si>
  <si>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</si>
  <si>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</si>
  <si>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</si>
  <si>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</si>
  <si>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</si>
  <si>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</si>
  <si>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</si>
  <si>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</si>
  <si>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</si>
  <si>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</si>
  <si>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</si>
  <si>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</si>
  <si>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</si>
  <si>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</si>
  <si>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</si>
  <si>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</si>
  <si>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</si>
  <si>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</si>
  <si>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</si>
  <si>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</si>
  <si>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</si>
  <si>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</si>
  <si>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</si>
  <si>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</si>
  <si>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</si>
  <si>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</si>
  <si>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</si>
  <si>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</si>
  <si>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</si>
  <si>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</si>
  <si>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</si>
  <si>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</si>
  <si>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</si>
  <si>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</si>
  <si>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</si>
  <si>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</si>
  <si>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</si>
  <si>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</si>
  <si>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</si>
  <si>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</si>
  <si>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</si>
  <si>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</si>
  <si>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</si>
  <si>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</si>
  <si>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</si>
  <si>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</si>
  <si>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</si>
  <si>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</si>
  <si>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</si>
  <si>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</si>
  <si>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</si>
  <si>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</si>
  <si>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</si>
  <si>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</si>
  <si>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</si>
  <si>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</si>
  <si>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</si>
  <si>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</si>
  <si>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</si>
  <si>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</si>
  <si>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</si>
  <si>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</si>
  <si>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</si>
  <si>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</si>
  <si>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</si>
  <si>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</si>
  <si>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</si>
  <si>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</si>
  <si>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</si>
  <si>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</si>
  <si>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</si>
  <si>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</si>
  <si>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</si>
  <si>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</si>
  <si>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</si>
  <si>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</si>
  <si>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</si>
  <si>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</si>
  <si>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</si>
  <si>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</si>
  <si>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</si>
  <si>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</si>
  <si>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</si>
  <si>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</si>
  <si>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</si>
  <si>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</si>
  <si>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</si>
  <si>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</si>
  <si>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</si>
  <si>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</si>
  <si>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</si>
  <si>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</si>
  <si>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</si>
  <si>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</si>
  <si>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</si>
  <si>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</si>
  <si>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</si>
  <si>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</si>
  <si>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</si>
  <si>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</si>
  <si>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</si>
  <si>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</si>
  <si>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</si>
  <si>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</si>
  <si>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</si>
  <si>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</si>
  <si>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</si>
  <si>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</si>
  <si>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</si>
  <si>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</si>
  <si>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</si>
  <si>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</si>
  <si>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</si>
  <si>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</si>
  <si>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</si>
  <si>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</si>
  <si>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</si>
  <si>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</si>
  <si>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</si>
  <si>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</si>
  <si>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</si>
  <si>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</si>
  <si>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</si>
  <si>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</si>
  <si>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</si>
  <si>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</si>
  <si>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</si>
  <si>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</si>
  <si>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</si>
  <si>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</si>
  <si>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</si>
  <si>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</si>
  <si>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</si>
  <si>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</si>
  <si>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</si>
  <si>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</si>
  <si>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</si>
  <si>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</si>
  <si>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</si>
  <si>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</si>
  <si>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</si>
  <si>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</si>
  <si>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</si>
  <si>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</si>
  <si>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</si>
  <si>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</si>
  <si>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</si>
  <si>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</si>
  <si>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</si>
  <si>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</si>
  <si>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</si>
  <si>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</si>
  <si>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</si>
  <si>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</si>
  <si>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</si>
  <si>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</si>
  <si>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</si>
  <si>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</si>
  <si>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</si>
  <si>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</si>
  <si>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</si>
  <si>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</si>
  <si>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</si>
  <si>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</si>
  <si>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</si>
  <si>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</si>
  <si>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</si>
  <si>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</si>
  <si>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</si>
  <si>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</si>
  <si>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</si>
  <si>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</si>
  <si>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</si>
  <si>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</si>
  <si>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</si>
  <si>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</si>
  <si>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</si>
  <si>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</si>
  <si>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</si>
  <si>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</si>
  <si>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</si>
  <si>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</si>
  <si>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</si>
  <si>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</si>
  <si>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</si>
  <si>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</si>
  <si>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</si>
  <si>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</si>
  <si>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</si>
  <si>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</si>
  <si>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</si>
  <si>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</si>
  <si>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</si>
  <si>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</si>
  <si>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</si>
  <si>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</si>
  <si>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</si>
  <si>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</si>
  <si>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</si>
  <si>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</si>
  <si>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</si>
  <si>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</si>
  <si>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</si>
  <si>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</si>
  <si>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</si>
  <si>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</si>
  <si>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</si>
  <si>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</si>
  <si>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</si>
  <si>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</si>
  <si>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</si>
  <si>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</si>
  <si>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</si>
  <si>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</si>
  <si>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</si>
  <si>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</si>
  <si>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</si>
  <si>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</si>
  <si>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</si>
  <si>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</si>
  <si>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</si>
  <si>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</si>
  <si>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</si>
  <si>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</si>
  <si>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</si>
  <si>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</si>
  <si>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</si>
  <si>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</si>
  <si>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</si>
  <si>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</si>
  <si>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</si>
  <si>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</si>
  <si>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</si>
  <si>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</si>
  <si>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</si>
  <si>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</si>
  <si>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</si>
  <si>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</si>
  <si>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</si>
  <si>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</si>
  <si>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</si>
  <si>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</si>
  <si>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</si>
  <si>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</si>
  <si>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</si>
  <si>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</si>
  <si>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</si>
  <si>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</si>
  <si>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</si>
  <si>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</si>
  <si>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</si>
  <si>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</si>
  <si>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</si>
  <si>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</si>
  <si>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</si>
  <si>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</si>
  <si>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</si>
  <si>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</si>
  <si>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</si>
  <si>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</si>
  <si>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</si>
  <si>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</si>
  <si>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</si>
  <si>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</si>
  <si>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</si>
  <si>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</si>
  <si>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</si>
  <si>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</si>
  <si>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</si>
  <si>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</si>
  <si>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</si>
  <si>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</si>
  <si>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</si>
  <si>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</si>
  <si>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</si>
  <si>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</si>
  <si>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</si>
  <si>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</si>
  <si>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</si>
  <si>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</si>
  <si>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</si>
  <si>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</si>
  <si>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</si>
  <si>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</si>
  <si>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</si>
  <si>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</si>
  <si>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</si>
  <si>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</si>
  <si>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</si>
  <si>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</si>
  <si>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</si>
  <si>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</si>
  <si>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</si>
  <si>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</si>
  <si>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</si>
  <si>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</si>
  <si>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</si>
  <si>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</si>
  <si>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</si>
  <si>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</si>
  <si>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</si>
  <si>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</si>
  <si>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</si>
  <si>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</si>
  <si>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</si>
  <si>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</si>
  <si>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</si>
  <si>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</si>
  <si>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</si>
  <si>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</si>
  <si>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</si>
  <si>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</si>
  <si>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</si>
  <si>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</si>
  <si>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</si>
  <si>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</si>
  <si>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</si>
  <si>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</si>
  <si>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</si>
  <si>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</si>
  <si>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</si>
  <si>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</si>
  <si>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</si>
  <si>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</si>
  <si>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</si>
  <si>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</si>
  <si>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</si>
  <si>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</si>
  <si>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</si>
  <si>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</si>
  <si>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</si>
  <si>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</si>
  <si>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</si>
  <si>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</si>
  <si>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</si>
  <si>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</si>
  <si>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</si>
  <si>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</si>
  <si>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</si>
  <si>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</si>
  <si>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</si>
  <si>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</si>
  <si>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</si>
  <si>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</si>
  <si>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</si>
  <si>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</si>
  <si>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</si>
  <si>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</si>
  <si>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</si>
  <si>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</si>
  <si>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</si>
  <si>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</si>
  <si>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</si>
  <si>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</si>
  <si>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</si>
  <si>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</si>
  <si>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</si>
  <si>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</si>
  <si>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</si>
  <si>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</si>
  <si>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</si>
  <si>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</si>
  <si>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</si>
  <si>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</si>
  <si>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</si>
  <si>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</si>
  <si>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</si>
  <si>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</si>
  <si>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</si>
  <si>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</si>
  <si>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</si>
  <si>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</si>
  <si>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</si>
  <si>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</si>
  <si>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</si>
  <si>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</si>
  <si>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</si>
  <si>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</si>
  <si>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</si>
  <si>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</si>
  <si>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</si>
  <si>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</si>
  <si>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</si>
  <si>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</si>
  <si>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</si>
  <si>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</si>
  <si>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</si>
  <si>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</si>
  <si>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</si>
  <si>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</si>
  <si>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</si>
  <si>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</si>
  <si>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</si>
  <si>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</si>
  <si>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</si>
  <si>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</si>
  <si>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</si>
  <si>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</si>
  <si>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</si>
  <si>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</si>
  <si>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</si>
  <si>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</si>
  <si>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</si>
  <si>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</si>
  <si>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</si>
  <si>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</si>
  <si>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</si>
  <si>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</si>
  <si>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</si>
  <si>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</si>
  <si>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</si>
  <si>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</si>
  <si>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</si>
  <si>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</si>
  <si>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</si>
  <si>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</si>
  <si>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</si>
  <si>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</si>
  <si>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</si>
  <si>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</si>
  <si>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</si>
  <si>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</si>
  <si>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</si>
  <si>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</si>
  <si>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</si>
  <si>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</si>
  <si>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</si>
  <si>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</si>
  <si>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</si>
  <si>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</si>
  <si>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</si>
  <si>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</si>
  <si>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</si>
  <si>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</si>
  <si>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</si>
  <si>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</si>
  <si>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</si>
  <si>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</si>
  <si>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</si>
  <si>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</si>
  <si>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</si>
  <si>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</si>
  <si>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</si>
  <si>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</si>
  <si>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</si>
  <si>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</si>
  <si>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</si>
  <si>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</si>
  <si>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</si>
  <si>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</si>
  <si>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</si>
  <si>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</si>
  <si>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</si>
  <si>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</si>
  <si>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</si>
  <si>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</si>
  <si>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</si>
  <si>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</si>
  <si>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</si>
  <si>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</si>
  <si>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</si>
  <si>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</si>
  <si>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</si>
  <si>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</si>
  <si>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</si>
  <si>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</si>
  <si>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</si>
  <si>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</si>
  <si>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</si>
  <si>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</si>
  <si>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</si>
  <si>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</si>
  <si>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</si>
  <si>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</si>
  <si>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</si>
  <si>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</si>
  <si>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</si>
  <si>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</si>
  <si>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</si>
  <si>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</si>
  <si>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</si>
  <si>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</si>
  <si>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</si>
  <si>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</si>
  <si>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</si>
  <si>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</si>
  <si>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</si>
  <si>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</si>
  <si>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</si>
  <si>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</si>
  <si>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</si>
  <si>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</si>
  <si>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</si>
  <si>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</si>
  <si>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</si>
  <si>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</si>
  <si>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</si>
  <si>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</si>
  <si>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</si>
  <si>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</si>
  <si>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</si>
  <si>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</si>
  <si>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</si>
  <si>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</si>
  <si>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</si>
  <si>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</si>
  <si>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</si>
  <si>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</si>
  <si>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</si>
  <si>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</si>
  <si>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</si>
  <si>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</si>
  <si>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</si>
  <si>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</si>
  <si>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</si>
  <si>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</si>
  <si>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</si>
  <si>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</si>
  <si>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</si>
  <si>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</si>
  <si>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</si>
  <si>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</si>
  <si>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</si>
  <si>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</si>
  <si>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</si>
  <si>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</si>
  <si>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</si>
  <si>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</si>
  <si>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</si>
  <si>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</si>
  <si>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</si>
  <si>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</si>
  <si>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</si>
  <si>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</si>
  <si>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</si>
  <si>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</si>
  <si>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</si>
  <si>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</si>
  <si>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</si>
  <si>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</si>
  <si>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</si>
  <si>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</si>
  <si>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</si>
  <si>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</si>
  <si>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</si>
  <si>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</si>
  <si>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</si>
  <si>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</si>
  <si>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</si>
  <si>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</si>
  <si>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</si>
  <si>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</si>
  <si>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</si>
  <si>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</si>
  <si>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</si>
  <si>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</si>
  <si>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</si>
  <si>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</si>
  <si>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</si>
  <si>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</si>
  <si>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</si>
  <si>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</si>
  <si>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</si>
  <si>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</si>
  <si>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</si>
  <si>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</si>
  <si>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</si>
  <si>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</si>
  <si>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</si>
  <si>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</si>
  <si>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</si>
  <si>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</si>
  <si>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</si>
  <si>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</si>
  <si>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</si>
  <si>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</si>
  <si>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</si>
  <si>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</si>
  <si>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</si>
  <si>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</si>
  <si>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</si>
  <si>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</si>
  <si>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</si>
  <si>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</si>
  <si>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</si>
  <si>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</si>
  <si>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</si>
  <si>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</si>
  <si>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</si>
  <si>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</si>
  <si>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</si>
  <si>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</si>
  <si>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</si>
  <si>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</si>
  <si>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</si>
  <si>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</si>
  <si>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</si>
  <si>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</si>
  <si>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</si>
  <si>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</si>
  <si>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</si>
  <si>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</si>
  <si>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</si>
  <si>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</si>
  <si>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</si>
  <si>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</si>
  <si>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</si>
  <si>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</si>
  <si>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</si>
  <si>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</si>
  <si>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</si>
  <si>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</si>
  <si>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</si>
  <si>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</si>
  <si>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</si>
  <si>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</si>
  <si>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</si>
  <si>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</si>
  <si>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</si>
  <si>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</si>
  <si>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</si>
  <si>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</si>
  <si>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</si>
  <si>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</si>
  <si>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</si>
  <si>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</si>
  <si>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</si>
  <si>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</si>
  <si>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</si>
  <si>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</si>
  <si>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</si>
  <si>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</si>
  <si>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</si>
  <si>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</si>
  <si>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</si>
  <si>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</si>
  <si>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</si>
  <si>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</si>
  <si>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</si>
  <si>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</si>
  <si>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</si>
  <si>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</si>
  <si>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</si>
  <si>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</si>
  <si>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</si>
  <si>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</si>
  <si>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</si>
  <si>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</si>
  <si>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</si>
  <si>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</si>
  <si>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</si>
  <si>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</si>
  <si>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</si>
  <si>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</si>
  <si>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</si>
  <si>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</si>
  <si>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</si>
  <si>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</si>
  <si>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</si>
  <si>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</si>
  <si>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</si>
  <si>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</si>
  <si>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</si>
  <si>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</si>
  <si>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>MC1 10:54, autorizado 11:02, em intervalo 12:32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</si>
  <si>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</si>
  <si>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</si>
  <si>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</si>
  <si>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</si>
  <si>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ZBV3</t>
  </si>
  <si>
    <t xml:space="preserve">Descarga de trrilho </t>
  </si>
  <si>
    <t>2 Lucas + Escala</t>
  </si>
  <si>
    <t>9298/9302</t>
  </si>
  <si>
    <t>7683/9295</t>
  </si>
  <si>
    <t xml:space="preserve">PDM - Substituição de dormentes 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</si>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</sst>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Z1" activePane="topRight" state="frozen"/>
      <selection pane="topRight" activeCell="BK193" sqref="BK19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8" t="s">
        <v>950</v>
      </c>
      <c r="C1" s="209"/>
      <c r="D1" s="209"/>
      <c r="E1" s="3"/>
      <c r="F1" s="208" t="s">
        <v>951</v>
      </c>
      <c r="G1" s="209"/>
      <c r="H1" s="210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1"/>
      <c r="AH1" s="5"/>
      <c r="AI1" s="185" t="s">
        <v>952</v>
      </c>
      <c r="AJ1" s="186"/>
      <c r="AK1" s="186"/>
      <c r="AL1" s="186"/>
      <c r="AM1" s="187"/>
      <c r="AN1" s="188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9"/>
      <c r="BG1" s="5"/>
      <c r="BH1" s="190" t="s">
        <v>953</v>
      </c>
      <c r="BI1" s="191"/>
      <c r="BJ1" s="191"/>
      <c r="BK1" s="192"/>
      <c r="BL1" s="5"/>
      <c r="BM1" s="182" t="s">
        <v>954</v>
      </c>
      <c r="BN1" s="183"/>
      <c r="BO1" s="183"/>
      <c r="BP1" s="183"/>
      <c r="BQ1" s="183"/>
      <c r="BR1" s="183"/>
      <c r="BS1" s="18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5" t="s">
        <v>955</v>
      </c>
      <c r="AJ2" s="186"/>
      <c r="AK2" s="186"/>
      <c r="AL2" s="186"/>
      <c r="AM2" s="187"/>
      <c r="AN2" s="188"/>
      <c r="AO2" s="186"/>
      <c r="AP2" s="186"/>
      <c r="AQ2" s="189"/>
      <c r="AR2" s="6"/>
      <c r="AS2" s="185" t="s">
        <v>958</v>
      </c>
      <c r="AT2" s="186"/>
      <c r="AU2" s="186"/>
      <c r="AV2" s="186"/>
      <c r="AW2" s="186"/>
      <c r="AX2" s="186"/>
      <c r="AY2" s="189"/>
      <c r="AZ2" s="6"/>
      <c r="BA2" s="199" t="s">
        <v>959</v>
      </c>
      <c r="BB2" s="200"/>
      <c r="BC2" s="185" t="s">
        <v>956</v>
      </c>
      <c r="BD2" s="186"/>
      <c r="BE2" s="186"/>
      <c r="BF2" s="189"/>
      <c r="BG2" s="5"/>
      <c r="BH2" s="193"/>
      <c r="BI2" s="194"/>
      <c r="BJ2" s="194"/>
      <c r="BK2" s="195"/>
      <c r="BL2" s="5"/>
      <c r="BM2" s="196"/>
      <c r="BN2" s="197"/>
      <c r="BO2" s="197"/>
      <c r="BP2" s="197"/>
      <c r="BQ2" s="197"/>
      <c r="BR2" s="197"/>
      <c r="BS2" s="19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9" t="s">
        <v>960</v>
      </c>
      <c r="AJ3" s="200"/>
      <c r="AK3" s="199" t="s">
        <v>961</v>
      </c>
      <c r="AL3" s="205"/>
      <c r="AM3" s="206"/>
      <c r="AN3" s="207"/>
      <c r="AO3" s="205"/>
      <c r="AP3" s="205"/>
      <c r="AQ3" s="200"/>
      <c r="AR3" s="63"/>
      <c r="AS3" s="203" t="s">
        <v>967</v>
      </c>
      <c r="AT3" s="204"/>
      <c r="AU3" s="203" t="s">
        <v>968</v>
      </c>
      <c r="AV3" s="204"/>
      <c r="AW3" s="203" t="s">
        <v>969</v>
      </c>
      <c r="AX3" s="204"/>
      <c r="AY3" s="63" t="s">
        <v>970</v>
      </c>
      <c r="AZ3" s="63"/>
      <c r="BA3" s="201"/>
      <c r="BB3" s="202"/>
      <c r="BC3" s="199" t="s">
        <v>963</v>
      </c>
      <c r="BD3" s="205"/>
      <c r="BE3" s="205"/>
      <c r="BF3" s="200"/>
      <c r="BG3" s="62"/>
      <c r="BH3" s="193"/>
      <c r="BI3" s="194"/>
      <c r="BJ3" s="194"/>
      <c r="BK3" s="195"/>
      <c r="BL3" s="62"/>
      <c r="BM3" s="182" t="s">
        <v>971</v>
      </c>
      <c r="BN3" s="183"/>
      <c r="BO3" s="183"/>
      <c r="BP3" s="184"/>
      <c r="BQ3" s="182" t="s">
        <v>742</v>
      </c>
      <c r="BR3" s="183"/>
      <c r="BS3" s="18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/>
      <c r="AU192" s="136"/>
      <c r="AV192" s="136"/>
      <c r="AW192" s="14"/>
      <c r="AX192" s="14"/>
      <c r="AY192" s="164" t="str">
        <f t="shared" si="14"/>
        <v>ERRO</v>
      </c>
      <c r="AZ192" s="153"/>
      <c r="BA192" s="109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1</v>
      </c>
      <c r="BI192" s="17"/>
      <c r="BJ192" s="17"/>
      <c r="BK192" s="18" t="s">
        <v>1319</v>
      </c>
      <c r="BL192" s="16"/>
      <c r="BM192" s="130"/>
      <c r="BN192" s="130"/>
      <c r="BO192" s="130"/>
      <c r="BP192" s="18"/>
      <c r="BQ192" s="12" t="e">
        <f t="shared" si="16"/>
        <v>#VALUE!</v>
      </c>
      <c r="BR192" s="19" t="e">
        <f t="shared" si="17"/>
        <v>#VALUE!</v>
      </c>
      <c r="BS192" s="19">
        <f t="shared" si="18"/>
        <v>0</v>
      </c>
      <c r="BT192" s="8" t="str">
        <f t="shared" si="19"/>
        <v/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1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 t="s">
        <v>1323</v>
      </c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 t="s">
        <v>1323</v>
      </c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1324</v>
      </c>
      <c r="I199" s="106" t="s">
        <v>1324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1325</v>
      </c>
      <c r="X199" s="104" t="s">
        <v>421</v>
      </c>
      <c r="Y199" s="129"/>
      <c r="Z199" s="104"/>
      <c r="AA199" s="105" t="s">
        <v>1326</v>
      </c>
      <c r="AB199" s="103" t="s">
        <v>423</v>
      </c>
      <c r="AC199" s="152" t="s">
        <v>419</v>
      </c>
      <c r="AD199" s="107">
        <v>0.41666666666666669</v>
      </c>
      <c r="AE199" s="105" t="s">
        <v>1327</v>
      </c>
      <c r="AF199" s="105" t="s">
        <v>1328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/>
      <c r="AS199" s="108"/>
      <c r="AT199" s="108"/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/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1329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1330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1331</v>
      </c>
      <c r="J212" s="105">
        <v>48</v>
      </c>
      <c r="K212" s="105">
        <v>120</v>
      </c>
      <c r="L212" s="105"/>
      <c r="M212" s="127" t="s">
        <v>1332</v>
      </c>
      <c r="N212" s="127" t="s">
        <v>1333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1334</v>
      </c>
      <c r="W212" s="151" t="s">
        <v>1335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1336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1337</v>
      </c>
      <c r="N216" s="127" t="s">
        <v>1338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1339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1340</v>
      </c>
      <c r="C4" s="160" t="s">
        <v>1341</v>
      </c>
      <c r="D4" s="160" t="s">
        <v>1342</v>
      </c>
      <c r="E4" s="160" t="s">
        <v>1343</v>
      </c>
      <c r="F4" s="160" t="s">
        <v>4</v>
      </c>
      <c r="G4" s="160" t="s">
        <v>1344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1345</v>
      </c>
      <c r="C6" s="161">
        <v>407867</v>
      </c>
      <c r="D6" s="161" t="s">
        <v>1346</v>
      </c>
      <c r="E6" s="161" t="s">
        <v>824</v>
      </c>
      <c r="F6" s="161" t="s">
        <v>1347</v>
      </c>
      <c r="G6" s="162"/>
    </row>
    <row r="7" spans="2:7">
      <c r="B7" s="161" t="s">
        <v>1348</v>
      </c>
      <c r="C7" s="161">
        <v>293644</v>
      </c>
      <c r="D7" s="161" t="s">
        <v>1349</v>
      </c>
      <c r="E7" s="161" t="s">
        <v>824</v>
      </c>
      <c r="F7" s="161" t="s">
        <v>1347</v>
      </c>
      <c r="G7" s="162"/>
    </row>
    <row r="8" spans="2:7">
      <c r="B8" s="161" t="s">
        <v>1350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1351</v>
      </c>
      <c r="C9" s="161">
        <v>256790</v>
      </c>
      <c r="D9" s="161" t="s">
        <v>1352</v>
      </c>
      <c r="E9" s="161" t="s">
        <v>825</v>
      </c>
      <c r="F9" s="161" t="s">
        <v>1353</v>
      </c>
      <c r="G9" s="162">
        <v>46357</v>
      </c>
    </row>
    <row r="10" spans="2:7">
      <c r="B10" s="161" t="s">
        <v>1354</v>
      </c>
      <c r="C10" s="161">
        <v>265193</v>
      </c>
      <c r="D10" s="161" t="s">
        <v>1355</v>
      </c>
      <c r="E10" s="161" t="s">
        <v>826</v>
      </c>
      <c r="F10" s="161" t="s">
        <v>54</v>
      </c>
      <c r="G10" s="161" t="s">
        <v>1356</v>
      </c>
    </row>
    <row r="11" spans="2:7">
      <c r="B11" s="161" t="s">
        <v>1357</v>
      </c>
      <c r="C11" s="161">
        <v>293716</v>
      </c>
      <c r="D11" s="161" t="s">
        <v>1358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1359</v>
      </c>
      <c r="C12" s="161">
        <v>257258</v>
      </c>
      <c r="D12" s="161" t="s">
        <v>1360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1361</v>
      </c>
      <c r="C13" s="161">
        <v>371147</v>
      </c>
      <c r="D13" s="161" t="s">
        <v>1362</v>
      </c>
      <c r="E13" s="161" t="s">
        <v>827</v>
      </c>
      <c r="F13" s="161" t="s">
        <v>71</v>
      </c>
      <c r="G13" s="161" t="s">
        <v>1356</v>
      </c>
    </row>
    <row r="14" spans="2:7">
      <c r="B14" s="161" t="s">
        <v>1363</v>
      </c>
      <c r="C14" s="161">
        <v>259230</v>
      </c>
      <c r="D14" s="161" t="s">
        <v>1364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1365</v>
      </c>
      <c r="C15" s="161">
        <v>370705</v>
      </c>
      <c r="D15" s="161"/>
      <c r="E15" s="161" t="s">
        <v>827</v>
      </c>
      <c r="F15" s="161" t="s">
        <v>71</v>
      </c>
      <c r="G15" s="161" t="s">
        <v>1356</v>
      </c>
    </row>
    <row r="16" spans="2:7">
      <c r="B16" s="161" t="s">
        <v>1366</v>
      </c>
      <c r="C16" s="161">
        <v>258542</v>
      </c>
      <c r="D16" s="161" t="s">
        <v>1367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1368</v>
      </c>
      <c r="C17" s="161">
        <v>257050</v>
      </c>
      <c r="D17" s="161" t="s">
        <v>1369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1370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1371</v>
      </c>
      <c r="D4" s="163" t="s">
        <v>1372</v>
      </c>
      <c r="E4" s="163" t="s">
        <v>1373</v>
      </c>
      <c r="F4" s="160" t="s">
        <v>1374</v>
      </c>
      <c r="G4" s="163" t="s">
        <v>1375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1376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1377</v>
      </c>
      <c r="G7" s="167" t="s">
        <v>1378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1376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1376</v>
      </c>
      <c r="G9" s="167"/>
    </row>
    <row r="10" spans="2:7" ht="19.5" customHeight="1">
      <c r="B10" s="167" t="s">
        <v>1379</v>
      </c>
      <c r="C10" s="167">
        <v>9038</v>
      </c>
      <c r="D10" s="168">
        <v>46049</v>
      </c>
      <c r="E10" s="167">
        <v>15098</v>
      </c>
      <c r="F10" s="169" t="s">
        <v>1380</v>
      </c>
      <c r="G10" s="167" t="s">
        <v>1381</v>
      </c>
    </row>
    <row r="11" spans="2:7" ht="19.5" customHeight="1">
      <c r="B11" s="167" t="s">
        <v>744</v>
      </c>
      <c r="C11" s="167" t="s">
        <v>1382</v>
      </c>
      <c r="D11" s="168">
        <v>46056</v>
      </c>
      <c r="E11" s="167">
        <v>9100</v>
      </c>
      <c r="F11" s="169" t="s">
        <v>1383</v>
      </c>
      <c r="G11" s="167" t="s">
        <v>1384</v>
      </c>
    </row>
    <row r="12" spans="2:7" ht="19.5" customHeight="1">
      <c r="B12" s="167" t="s">
        <v>744</v>
      </c>
      <c r="C12" s="167" t="s">
        <v>1385</v>
      </c>
      <c r="D12" s="168">
        <v>46056</v>
      </c>
      <c r="E12" s="167">
        <v>11000</v>
      </c>
      <c r="F12" s="169" t="s">
        <v>1383</v>
      </c>
      <c r="G12" s="167" t="s">
        <v>1386</v>
      </c>
    </row>
    <row r="13" spans="2:7" ht="19.5" customHeight="1">
      <c r="B13" s="167" t="s">
        <v>744</v>
      </c>
      <c r="C13" s="167" t="s">
        <v>1387</v>
      </c>
      <c r="D13" s="168">
        <v>46056</v>
      </c>
      <c r="E13" s="167">
        <v>11000</v>
      </c>
      <c r="F13" s="169" t="s">
        <v>1383</v>
      </c>
      <c r="G13" s="167"/>
    </row>
    <row r="14" spans="2:7" ht="19.5" customHeight="1">
      <c r="B14" s="167" t="s">
        <v>744</v>
      </c>
      <c r="C14" s="167" t="s">
        <v>1388</v>
      </c>
      <c r="D14" s="168">
        <v>46056</v>
      </c>
      <c r="E14" s="167">
        <v>4000</v>
      </c>
      <c r="F14" s="169" t="s">
        <v>1376</v>
      </c>
      <c r="G14" s="167" t="s">
        <v>1389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1390</v>
      </c>
      <c r="D5" s="216"/>
      <c r="E5" s="216"/>
      <c r="F5" s="216"/>
      <c r="G5" s="216"/>
      <c r="H5" s="216"/>
      <c r="I5" s="216"/>
      <c r="J5" s="217"/>
      <c r="K5" s="218" t="s">
        <v>1391</v>
      </c>
      <c r="L5" s="219"/>
      <c r="M5" s="219"/>
      <c r="N5" s="219"/>
      <c r="O5" s="220" t="s">
        <v>1392</v>
      </c>
      <c r="P5" s="221"/>
    </row>
    <row r="6" spans="1:16" s="74" customFormat="1" ht="15" customHeight="1">
      <c r="A6" s="66" t="s">
        <v>1393</v>
      </c>
      <c r="B6" s="75" t="s">
        <v>1394</v>
      </c>
      <c r="C6" s="76" t="s">
        <v>992</v>
      </c>
      <c r="D6" s="77" t="s">
        <v>993</v>
      </c>
      <c r="E6" s="76" t="s">
        <v>1395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1396</v>
      </c>
      <c r="M6" s="80" t="s">
        <v>611</v>
      </c>
      <c r="N6" s="81" t="s">
        <v>987</v>
      </c>
      <c r="O6" s="158" t="s">
        <v>1030</v>
      </c>
      <c r="P6" s="133" t="s">
        <v>1397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1</v>
      </c>
      <c r="P192" s="147" t="str">
        <f>IF($A$2=1,IF(SP_SUL!BJ192="","*",SP_SUL!BJ192),IF(SP_SUL!BK192="","*",SP_SUL!BK192))</f>
        <v>MC1 10:54, autorizado 11:02, em intervalo 12:32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1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" sqref="A2:T21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1398</v>
      </c>
      <c r="V1" s="227"/>
      <c r="W1" s="227"/>
    </row>
    <row r="2" spans="1:23" ht="15" customHeight="1">
      <c r="A2" s="87" t="s">
        <v>1399</v>
      </c>
      <c r="B2" s="87" t="s">
        <v>1394</v>
      </c>
      <c r="C2" s="87" t="s">
        <v>411</v>
      </c>
      <c r="D2" s="88" t="s">
        <v>992</v>
      </c>
      <c r="E2" s="88" t="s">
        <v>4</v>
      </c>
      <c r="F2" s="88" t="s">
        <v>1393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1400</v>
      </c>
      <c r="T2" s="91" t="s">
        <v>995</v>
      </c>
      <c r="U2" s="138">
        <f ca="1">TODAY()-1</f>
        <v>46060</v>
      </c>
      <c r="V2" s="138">
        <f ca="1">U2-1</f>
        <v>46059</v>
      </c>
      <c r="W2" s="138">
        <f ca="1">V2-1</f>
        <v>46058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1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344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88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88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1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344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200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920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1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2200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864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5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1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88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88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344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200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920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2</v>
      </c>
      <c r="V59" s="137">
        <f ca="1">_xlfn.XLOOKUP(G59&amp;$V$2,BS_CONTROLE[CHAVE],BS_CONTROLE[Quantidade_11],"-")</f>
        <v>1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2</v>
      </c>
      <c r="V60" s="137">
        <f ca="1">_xlfn.XLOOKUP(G60&amp;$V$2,BS_CONTROLE[CHAVE],BS_CONTROLE[Quantidade_11],"-")</f>
        <v>1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1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1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2200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864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1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5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>
        <f ca="1">_xlfn.XLOOKUP(G70&amp;$V$2,BS_CONTROLE[CHAVE],BS_CONTROLE[Quantidade_11],"-")</f>
        <v>1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1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88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1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344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200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920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2</v>
      </c>
      <c r="V91" s="137">
        <f ca="1">_xlfn.XLOOKUP(G91&amp;$V$2,BS_CONTROLE[CHAVE],BS_CONTROLE[Quantidade_11],"-")</f>
        <v>1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2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26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5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1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88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1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344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200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920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2</v>
      </c>
      <c r="V116" s="137">
        <f ca="1">_xlfn.XLOOKUP(G116&amp;$V$2,BS_CONTROLE[CHAVE],BS_CONTROLE[Quantidade_11],"-")</f>
        <v>1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2200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864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1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5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26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>
        <f ca="1">_xlfn.XLOOKUP(G124&amp;$W$2,BS_CONTROLE[CHAVE],BS_CONTROLE[Quantidade_11],"-")</f>
        <v>0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88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1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344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200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920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1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1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5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26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2</v>
      </c>
      <c r="V154" s="137">
        <f ca="1">_xlfn.XLOOKUP(G154&amp;$V$2,BS_CONTROLE[CHAVE],BS_CONTROLE[Quantidade_11],"-")</f>
        <v>1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2</v>
      </c>
      <c r="V155" s="137">
        <f ca="1">_xlfn.XLOOKUP(G155&amp;$V$2,BS_CONTROLE[CHAVE],BS_CONTROLE[Quantidade_11],"-")</f>
        <v>1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1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88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1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344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3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920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1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2200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864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2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2</v>
      </c>
      <c r="V179" s="137">
        <f ca="1">_xlfn.XLOOKUP(G179&amp;$V$2,BS_CONTROLE[CHAVE],BS_CONTROLE[Quantidade_11],"-")</f>
        <v>1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5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26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5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3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26</v>
      </c>
    </row>
    <row r="193" spans="1:23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88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200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3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3</v>
      </c>
    </row>
    <row r="204" spans="1:23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920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2</v>
      </c>
      <c r="V210" s="137">
        <f ca="1">_xlfn.XLOOKUP(G210&amp;$V$2,BS_CONTROLE[CHAVE],BS_CONTROLE[Quantidade_11],"-")</f>
        <v>1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2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5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26</v>
      </c>
    </row>
    <row r="217" spans="1:23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61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1401</v>
      </c>
      <c r="C2" s="121" t="s">
        <v>977</v>
      </c>
      <c r="D2" s="76" t="s">
        <v>979</v>
      </c>
      <c r="E2" s="76" t="s">
        <v>1402</v>
      </c>
      <c r="F2" s="99" t="s">
        <v>1403</v>
      </c>
      <c r="G2" s="76" t="s">
        <v>1404</v>
      </c>
      <c r="H2" s="76" t="s">
        <v>1405</v>
      </c>
      <c r="I2" s="76" t="s">
        <v>1406</v>
      </c>
      <c r="J2" s="76" t="s">
        <v>1407</v>
      </c>
      <c r="K2" s="78" t="s">
        <v>1408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2026-02-08T15:38:23Z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