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27" documentId="8_{B6337239-1A00-434D-AAD0-422EA1FEB5AE}" xr6:coauthVersionLast="47" xr6:coauthVersionMax="47" xr10:uidLastSave="{815B661D-DCFF-4864-8D30-BD95DDCA83A7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<sst xmlns="http://schemas.openxmlformats.org/spreadsheetml/2006/main" count="7153" uniqueCount="1823">
  <si>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</si>
  <si>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</si>
  <si>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</si>
  <si>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</si>
  <si>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</si>
  <si>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</si>
  <si>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</si>
  <si>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</si>
  <si>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</si>
  <si>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</si>
  <si>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</si>
  <si>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</si>
  <si>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</si>
  <si>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</si>
  <si>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</si>
  <si>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</si>
  <si>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</si>
  <si>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</si>
  <si>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</si>
  <si>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</si>
  <si>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</si>
  <si>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</si>
  <si>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</si>
  <si>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</si>
  <si>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</si>
  <si>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</si>
  <si>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</si>
  <si>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</si>
  <si>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</si>
  <si>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</si>
  <si>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</si>
  <si>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</si>
  <si>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</si>
  <si>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</si>
  <si>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</si>
  <si>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</si>
  <si>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</si>
  <si>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</si>
  <si>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</si>
  <si>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</si>
  <si>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</si>
  <si>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</si>
  <si>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</si>
  <si>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</si>
  <si>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</si>
  <si>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</si>
  <si>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</si>
  <si>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</si>
  <si>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</si>
  <si>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</si>
  <si>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</si>
  <si>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</si>
  <si>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</si>
  <si>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</si>
  <si>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</si>
  <si>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</si>
  <si>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</si>
  <si>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</si>
  <si>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</si>
  <si>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</si>
  <si>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</si>
  <si>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</si>
  <si>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</si>
  <si>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</si>
  <si>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</si>
  <si>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</si>
  <si>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</si>
  <si>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</si>
  <si>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</si>
  <si>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</si>
  <si>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</si>
  <si>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</si>
  <si>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</si>
  <si>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</si>
  <si>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</si>
  <si>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</si>
  <si>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</si>
  <si>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</si>
  <si>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</si>
  <si>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</si>
  <si>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</si>
  <si>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</si>
  <si>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</si>
  <si>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</si>
  <si>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</si>
  <si>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</si>
  <si>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</si>
  <si>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</si>
  <si>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</si>
  <si>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</si>
  <si>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</si>
  <si>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</si>
  <si>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</si>
  <si>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</si>
  <si>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</si>
  <si>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</si>
  <si>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</si>
  <si>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</si>
  <si>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</si>
  <si>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</si>
  <si>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</si>
  <si>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</si>
  <si>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</si>
  <si>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</si>
  <si>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</si>
  <si>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</si>
  <si>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</si>
  <si>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</si>
  <si>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</si>
  <si>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</si>
  <si>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</si>
  <si>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</si>
  <si>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</si>
  <si>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</si>
  <si>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</si>
  <si>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</si>
  <si>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</si>
  <si>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</si>
  <si>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</si>
  <si>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</si>
  <si>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</si>
  <si>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</si>
  <si>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</si>
  <si>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</si>
  <si>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</si>
  <si>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</si>
  <si>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</si>
  <si>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</si>
  <si>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</si>
  <si>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</si>
  <si>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</si>
  <si>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</si>
  <si>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</si>
  <si>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</si>
  <si>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</si>
  <si>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</si>
  <si>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</si>
  <si>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</si>
  <si>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</si>
  <si>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</si>
  <si>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</si>
  <si>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</si>
  <si>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</si>
  <si>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</si>
  <si>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</si>
  <si>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</si>
  <si>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</si>
  <si>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</si>
  <si>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</si>
  <si>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</si>
  <si>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</si>
  <si>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</si>
  <si>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</si>
  <si>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</si>
  <si>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</si>
  <si>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</si>
  <si>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</si>
  <si>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</si>
  <si>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</si>
  <si>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</si>
  <si>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</si>
  <si>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</si>
  <si>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</si>
  <si>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</si>
  <si>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</si>
  <si>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</si>
  <si>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</si>
  <si>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</si>
  <si>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</si>
  <si>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</si>
  <si>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</si>
  <si>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</si>
  <si>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</si>
  <si>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</si>
  <si>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</si>
  <si>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</si>
  <si>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</si>
  <si>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</si>
  <si>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</si>
  <si>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</si>
  <si>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</si>
  <si>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</si>
  <si>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</si>
  <si>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</si>
  <si>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</si>
  <si>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</si>
  <si>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</si>
  <si>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</si>
  <si>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</si>
  <si>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</si>
  <si>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</si>
  <si>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</si>
  <si>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</si>
  <si>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</si>
  <si>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</si>
  <si>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</si>
  <si>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</si>
  <si>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</si>
  <si>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</si>
  <si>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</si>
  <si>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</si>
  <si>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</si>
  <si>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</si>
  <si>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</si>
  <si>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</si>
  <si>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</si>
  <si>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</si>
  <si>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</si>
  <si>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</si>
  <si>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</si>
  <si>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</si>
  <si>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</si>
  <si>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</si>
  <si>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</si>
  <si>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</si>
  <si>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</si>
  <si>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</si>
  <si>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</si>
  <si>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</si>
  <si>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</si>
  <si>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</si>
  <si>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</si>
  <si>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</si>
  <si>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</si>
  <si>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</si>
  <si>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</si>
  <si>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</si>
  <si>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</si>
  <si>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</si>
  <si>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</si>
  <si>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</si>
  <si>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</si>
  <si>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</si>
  <si>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</si>
  <si>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</si>
  <si>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</si>
  <si>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</si>
  <si>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</si>
  <si>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</si>
  <si>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</si>
  <si>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</si>
  <si>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</si>
  <si>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</si>
  <si>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</si>
  <si>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</si>
  <si>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</si>
  <si>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</si>
  <si>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</si>
  <si>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</si>
  <si>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</si>
  <si>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</si>
  <si>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</si>
  <si>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</si>
  <si>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</si>
  <si>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</si>
  <si>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</si>
  <si>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</si>
  <si>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</si>
  <si>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</si>
  <si>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</si>
  <si>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</si>
  <si>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</si>
  <si>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</si>
  <si>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</si>
  <si>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</si>
  <si>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</si>
  <si>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</si>
  <si>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</si>
  <si>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</si>
  <si>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</si>
  <si>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</si>
  <si>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</si>
  <si>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</si>
  <si>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</si>
  <si>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</si>
  <si>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</si>
  <si>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</si>
  <si>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</si>
  <si>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</si>
  <si>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</si>
  <si>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</si>
  <si>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</si>
  <si>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</si>
  <si>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</si>
  <si>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</si>
  <si>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</si>
  <si>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</si>
  <si>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</si>
  <si>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</si>
  <si>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</si>
  <si>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</si>
  <si>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</si>
  <si>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</si>
  <si>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</si>
  <si>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</si>
  <si>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</si>
  <si>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</si>
  <si>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</si>
  <si>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</si>
  <si>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</si>
  <si>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</si>
  <si>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</si>
  <si>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</si>
  <si>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</si>
  <si>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</si>
  <si>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</si>
  <si>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</si>
  <si>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</si>
  <si>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</si>
  <si>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</si>
  <si>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</si>
  <si>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</si>
  <si>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</si>
  <si>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</si>
  <si>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</si>
  <si>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</si>
  <si>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</si>
  <si>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</si>
  <si>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</si>
  <si>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</si>
  <si>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</si>
  <si>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</si>
  <si>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</si>
  <si>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</si>
  <si>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</si>
  <si>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</si>
  <si>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</si>
  <si>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</si>
  <si>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</si>
  <si>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</si>
  <si>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</si>
  <si>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</si>
  <si>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</si>
  <si>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</si>
  <si>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</si>
  <si>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</si>
  <si>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</si>
  <si>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</si>
  <si>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</si>
  <si>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</si>
  <si>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</si>
  <si>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</si>
  <si>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</si>
  <si>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</si>
  <si>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</si>
  <si>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</si>
  <si>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</si>
  <si>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</si>
  <si>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</si>
  <si>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</si>
  <si>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</si>
  <si>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</si>
  <si>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</si>
  <si>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</si>
  <si>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</si>
  <si>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</si>
  <si>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</si>
  <si>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</si>
  <si>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</si>
  <si>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</si>
  <si>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</si>
  <si>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</si>
  <si>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</si>
  <si>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</si>
  <si>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</si>
  <si>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</si>
  <si>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</si>
  <si>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</si>
  <si>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</si>
  <si>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</si>
  <si>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</si>
  <si>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</si>
  <si>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</si>
  <si>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</si>
  <si>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</si>
  <si>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</si>
  <si>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</si>
  <si>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</si>
  <si>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</si>
  <si>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</si>
  <si>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</si>
  <si>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</si>
  <si>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</si>
  <si>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</si>
  <si>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</si>
  <si>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</si>
  <si>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</si>
  <si>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</si>
  <si>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</si>
  <si>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</si>
  <si>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</si>
  <si>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</si>
  <si>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</si>
  <si>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</si>
  <si>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</si>
  <si>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</si>
  <si>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</si>
  <si>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</si>
  <si>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</si>
  <si>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</si>
  <si>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</si>
  <si>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</si>
  <si>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</si>
  <si>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</si>
  <si>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</si>
  <si>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</si>
  <si>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</si>
  <si>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</si>
  <si>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</si>
  <si>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</si>
  <si>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</si>
  <si>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</si>
  <si>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</si>
  <si>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</si>
  <si>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</si>
  <si>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</si>
  <si>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</si>
  <si>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</si>
  <si>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</si>
  <si>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</si>
  <si>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</si>
  <si>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</si>
  <si>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</si>
  <si>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</si>
  <si>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</si>
  <si>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</si>
  <si>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</si>
  <si>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</si>
  <si>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</si>
  <si>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</si>
  <si>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</si>
  <si>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</si>
  <si>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</si>
  <si>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</si>
  <si>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</si>
  <si>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</si>
  <si>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</si>
  <si>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</si>
  <si>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</si>
  <si>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</si>
  <si>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</si>
  <si>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</si>
  <si>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</si>
  <si>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</si>
  <si>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</si>
  <si>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</si>
  <si>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</si>
  <si>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</si>
  <si>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</si>
  <si>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</si>
  <si>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</si>
  <si>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</si>
  <si>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</si>
  <si>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</si>
  <si>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</si>
  <si>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</si>
  <si>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</si>
  <si>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</si>
  <si>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</si>
  <si>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</si>
  <si>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</si>
  <si>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</si>
  <si>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</si>
  <si>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</si>
  <si>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</si>
  <si>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</si>
  <si>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</si>
  <si>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</si>
  <si>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</si>
  <si>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</si>
  <si>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</si>
  <si>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</si>
  <si>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</si>
  <si>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</si>
  <si>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</si>
  <si>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</si>
  <si>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</si>
  <si>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</si>
  <si>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</si>
  <si>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</si>
  <si>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</si>
  <si>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</si>
  <si>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</si>
  <si>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</si>
  <si>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</si>
  <si>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</si>
  <si>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</si>
  <si>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</si>
  <si>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</si>
  <si>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</si>
  <si>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</si>
  <si>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</si>
  <si>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</si>
  <si>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</si>
  <si>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</si>
  <si>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</si>
  <si>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</si>
  <si>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</si>
  <si>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</si>
  <si>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</si>
  <si>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</si>
  <si>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</si>
  <si>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</si>
  <si>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</si>
  <si>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</si>
  <si>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</si>
  <si>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</si>
  <si>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</si>
  <si>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</si>
  <si>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</si>
  <si>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</si>
  <si>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</si>
  <si>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</si>
  <si>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</si>
  <si>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</si>
  <si>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</si>
  <si>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</si>
  <si>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</si>
  <si>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</si>
  <si>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</si>
  <si>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</si>
  <si>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</si>
  <si>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</si>
  <si>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</si>
  <si>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</si>
  <si>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</si>
  <si>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</si>
  <si>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</si>
  <si>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</si>
  <si>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</si>
  <si>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</si>
  <si>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</si>
  <si>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</si>
  <si>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</si>
  <si>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</si>
  <si>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</si>
  <si>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</si>
  <si>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</si>
  <si>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</si>
  <si>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</si>
  <si>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</si>
  <si>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</si>
  <si>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</si>
  <si>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</si>
  <si>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</si>
  <si>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</si>
  <si>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</si>
  <si>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</si>
  <si>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</si>
  <si>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</si>
  <si>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</si>
  <si>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</si>
  <si>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</si>
  <si>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</si>
  <si>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</si>
  <si>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</si>
  <si>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</si>
  <si>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</si>
  <si>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</si>
  <si>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</si>
  <si>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</si>
  <si>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</si>
  <si>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</si>
  <si>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</si>
  <si>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</si>
  <si>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</si>
  <si>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</si>
  <si>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</si>
  <si>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</si>
  <si>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</si>
  <si>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</si>
  <si>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</si>
  <si>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</si>
  <si>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</si>
  <si>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</si>
  <si>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</si>
  <si>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</si>
  <si>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</si>
  <si>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</si>
  <si>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</si>
  <si>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</si>
  <si>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</si>
  <si>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</si>
  <si>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</si>
  <si>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</si>
  <si>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</si>
  <si>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</si>
  <si>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</si>
  <si>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</si>
  <si>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</si>
  <si>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</si>
  <si>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</si>
  <si>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</si>
  <si>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</si>
  <si>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</si>
  <si>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</si>
  <si>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</si>
  <si>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</si>
  <si>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</si>
  <si>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</si>
  <si>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</si>
  <si>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</si>
  <si>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</si>
  <si>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</si>
  <si>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</si>
  <si>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</si>
  <si>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</si>
  <si>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</si>
  <si>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</si>
  <si>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</si>
  <si>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</si>
  <si>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</si>
  <si>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</si>
  <si>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</si>
  <si>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</si>
  <si>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</si>
  <si>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</si>
  <si>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</si>
  <si>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</si>
  <si>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</si>
  <si>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</si>
  <si>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</si>
  <si>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</si>
  <si>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</si>
  <si>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</si>
  <si>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</si>
  <si>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</si>
  <si>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</si>
  <si>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</si>
  <si>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</si>
  <si>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</si>
  <si>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</si>
  <si>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</si>
  <si>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</si>
  <si>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</si>
  <si>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</si>
  <si>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</si>
  <si>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</si>
  <si>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</si>
  <si>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</si>
  <si>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</si>
  <si>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</si>
  <si>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</si>
  <si>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</si>
  <si>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</si>
  <si>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</si>
  <si>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</si>
  <si>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</si>
  <si>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</si>
  <si>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</si>
  <si>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</si>
  <si>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</si>
  <si>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</si>
  <si>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</si>
  <si>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</si>
  <si>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</si>
  <si>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</si>
  <si>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</si>
  <si>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</si>
  <si>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</si>
  <si>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</si>
  <si>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</si>
  <si>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</si>
  <si>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</si>
  <si>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</si>
  <si>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</si>
  <si>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</si>
  <si>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</si>
  <si>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</si>
  <si>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</si>
  <si>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</si>
  <si>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</si>
  <si>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</si>
  <si>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</si>
  <si>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</si>
  <si>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</si>
  <si>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</si>
  <si>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</si>
  <si>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</si>
  <si>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</si>
  <si>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</si>
  <si>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</si>
  <si>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</si>
  <si>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</si>
  <si>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</si>
  <si>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</si>
  <si>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</si>
  <si>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</si>
  <si>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</si>
  <si>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</si>
  <si>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</si>
  <si>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</si>
  <si>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</si>
  <si>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</si>
  <si>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</si>
  <si>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</si>
  <si>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</si>
  <si>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</si>
  <si>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</si>
  <si>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</si>
  <si>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</si>
  <si>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</si>
  <si>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</si>
  <si>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</si>
  <si>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</si>
  <si>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</si>
  <si>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</si>
  <si>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</si>
  <si>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</si>
  <si>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</si>
  <si>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</si>
  <si>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</si>
  <si>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</si>
  <si>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</si>
  <si>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</si>
  <si>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</si>
  <si>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</si>
  <si>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</si>
  <si>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</si>
  <si>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</si>
  <si>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</si>
  <si>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</si>
  <si>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</si>
  <si>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</si>
  <si>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</si>
  <si>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</si>
  <si>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</si>
  <si>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</si>
  <si>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</si>
  <si>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</si>
  <si>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</si>
  <si>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</si>
  <si>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</si>
  <si>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</si>
  <si>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</si>
  <si>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</si>
  <si>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</si>
  <si>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</si>
  <si>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</si>
  <si>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</si>
  <si>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</si>
  <si>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</si>
  <si>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</si>
  <si>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</si>
  <si>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</si>
  <si>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</si>
  <si>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</si>
  <si>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</si>
  <si>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</si>
  <si>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</si>
  <si>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</si>
  <si>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</si>
  <si>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</si>
  <si>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</si>
  <si>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</si>
  <si>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</si>
  <si>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</si>
  <si>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</si>
  <si>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</si>
  <si>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</si>
  <si>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</si>
  <si>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</si>
  <si>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</si>
  <si>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</si>
  <si>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</si>
  <si>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</si>
  <si>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</si>
  <si>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</si>
  <si>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</si>
  <si>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</si>
  <si>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</si>
  <si>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</si>
  <si>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</si>
  <si>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</si>
  <si>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</si>
  <si>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</si>
  <si>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</si>
  <si>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</si>
  <si>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</si>
  <si>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</si>
  <si>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</si>
  <si>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</si>
  <si>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</si>
  <si>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</si>
  <si>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</si>
  <si>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</si>
  <si>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</si>
  <si>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</si>
  <si>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</si>
  <si>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</si>
  <si>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</si>
  <si>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</si>
  <si>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</si>
  <si>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</si>
  <si>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</si>
  <si>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</si>
  <si>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</si>
  <si>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</si>
  <si>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</si>
  <si>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</si>
  <si>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</si>
  <si>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</si>
  <si>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</si>
  <si>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</si>
  <si>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</si>
  <si>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</si>
  <si>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</si>
  <si>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</si>
  <si>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</si>
  <si>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</si>
  <si>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</si>
  <si>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</si>
  <si>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</si>
  <si>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</si>
  <si>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</si>
  <si>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</si>
  <si>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</si>
  <si>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</si>
  <si>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</si>
  <si>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</si>
  <si>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</si>
  <si>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</si>
  <si>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</si>
  <si>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</si>
  <si>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</si>
  <si>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</si>
  <si>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</si>
  <si>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</si>
  <si>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</si>
  <si>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</si>
  <si>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</si>
  <si>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</si>
  <si>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</si>
  <si>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</si>
  <si>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</si>
  <si>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</si>
  <si>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</si>
  <si>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</si>
  <si>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</si>
  <si>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</si>
  <si>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</si>
  <si>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</si>
  <si>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</si>
  <si>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</si>
  <si>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</si>
  <si>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</si>
  <si>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</si>
  <si>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</si>
  <si>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</si>
  <si>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</si>
  <si>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</si>
  <si>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</si>
  <si>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</si>
  <si>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</si>
  <si>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</si>
  <si>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</si>
  <si>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</si>
  <si>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</si>
  <si>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</si>
  <si>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</si>
  <si>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</si>
  <si>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</si>
  <si>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</si>
  <si>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</si>
  <si>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</si>
  <si>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</si>
  <si>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</si>
  <si>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</si>
  <si>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</si>
  <si>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</si>
  <si>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</si>
  <si>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</si>
  <si>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</si>
  <si>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</si>
  <si>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</si>
  <si>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</si>
  <si>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</si>
  <si>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</si>
  <si>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</si>
  <si>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</si>
  <si>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</si>
  <si>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</si>
  <si>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</si>
  <si>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</si>
  <si>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</si>
  <si>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</si>
  <si>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</si>
  <si>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</si>
  <si>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</si>
  <si>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</si>
  <si>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</si>
  <si>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</si>
  <si>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</si>
  <si>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</si>
  <si>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</si>
  <si>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</si>
  <si>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</si>
  <si>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</si>
  <si>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</si>
  <si>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</si>
  <si>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</si>
  <si>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</si>
  <si>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</si>
  <si>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</si>
  <si>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</si>
  <si>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</si>
  <si>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</si>
  <si>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</si>
  <si>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</si>
  <si>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</si>
  <si>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</si>
  <si>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</si>
  <si>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</si>
  <si>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</si>
  <si>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</si>
  <si>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</si>
  <si>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</si>
  <si>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</si>
  <si>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</si>
  <si>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</si>
  <si>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</si>
  <si>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</si>
  <si>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</si>
  <si>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</si>
  <si>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</si>
  <si>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</si>
  <si>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</si>
  <si>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</si>
  <si>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</si>
  <si>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</si>
  <si>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</si>
  <si>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</si>
  <si>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</si>
  <si>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</si>
  <si>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</si>
  <si>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</si>
  <si>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</si>
  <si>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</si>
  <si>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</si>
  <si>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</si>
  <si>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</si>
  <si>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</si>
  <si>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</si>
  <si>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</si>
  <si>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</si>
  <si>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</si>
  <si>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</si>
  <si>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</si>
  <si>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</si>
  <si>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</si>
  <si>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</si>
  <si>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</si>
  <si>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</si>
  <si>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</si>
  <si>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</si>
  <si>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</si>
  <si>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</si>
  <si>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</si>
  <si>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</si>
  <si>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</si>
  <si>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</si>
  <si>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</si>
  <si>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</si>
  <si>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</si>
  <si>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</si>
  <si>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</si>
  <si>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</si>
  <si>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</si>
  <si>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</si>
  <si>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</si>
  <si>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</si>
  <si>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</si>
  <si>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</si>
  <si>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</si>
  <si>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</si>
  <si>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</si>
  <si>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</si>
  <si>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</si>
  <si>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</si>
  <si>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</si>
  <si>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</si>
  <si>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</si>
  <si>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</si>
  <si>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</si>
  <si>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</si>
  <si>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</si>
  <si>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</si>
  <si>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</si>
  <si>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</si>
  <si>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</si>
  <si>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</si>
  <si>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</si>
  <si>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</si>
  <si>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</si>
  <si>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</si>
  <si>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</si>
  <si>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</si>
  <si>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</si>
  <si>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</si>
  <si>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</si>
  <si>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</si>
  <si>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</si>
  <si>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</si>
  <si>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</si>
  <si>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</si>
  <si>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</si>
  <si>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</si>
  <si>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</si>
  <si>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</si>
  <si>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</si>
  <si>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</si>
  <si>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</si>
  <si>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</si>
  <si>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</si>
  <si>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</si>
  <si>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</si>
  <si>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</si>
  <si>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</si>
  <si>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</si>
  <si>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</si>
  <si>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</si>
  <si>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</si>
  <si>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</si>
  <si>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</si>
  <si>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</si>
  <si>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</si>
  <si>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</si>
  <si>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</si>
  <si>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</si>
  <si>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</si>
  <si>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</si>
  <si>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</si>
  <si>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</si>
  <si>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</si>
  <si>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</si>
  <si>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</si>
  <si>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</si>
  <si>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</si>
  <si>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</si>
  <si>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</si>
  <si>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</si>
  <si>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</si>
  <si>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</si>
  <si>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</si>
  <si>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</si>
  <si>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</si>
  <si>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</si>
  <si>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</si>
  <si>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</si>
  <si>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</si>
  <si>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</si>
  <si>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</si>
  <si>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</si>
  <si>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</si>
  <si>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</si>
  <si>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</si>
  <si>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</si>
  <si>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</si>
  <si>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</si>
  <si>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</si>
  <si>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</si>
  <si>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</si>
  <si>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</si>
  <si>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</si>
  <si>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</si>
  <si>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</si>
  <si>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</si>
  <si>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</si>
  <si>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</si>
  <si>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</si>
  <si>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</si>
  <si>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</si>
  <si>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</si>
  <si>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</si>
  <si>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</si>
  <si>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</si>
  <si>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</si>
  <si>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</si>
  <si>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</si>
  <si>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</si>
  <si>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</si>
  <si>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</si>
  <si>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</si>
  <si>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</si>
  <si>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</si>
  <si>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</si>
  <si>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</si>
  <si>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</si>
  <si>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</si>
  <si>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</si>
  <si>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</si>
  <si>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</si>
  <si>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</si>
  <si>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</si>
  <si>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</si>
  <si>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</si>
  <si>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</si>
  <si>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</si>
  <si>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</si>
  <si>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</si>
  <si>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</si>
  <si>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</si>
  <si>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</si>
  <si>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</si>
  <si>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</si>
  <si>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</si>
  <si>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</si>
  <si>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</si>
  <si>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</si>
  <si>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</si>
  <si>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</si>
  <si>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</si>
  <si>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</si>
  <si>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</si>
  <si>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</si>
  <si>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</si>
  <si>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</si>
  <si>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</si>
  <si>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</si>
  <si>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</si>
  <si>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</si>
  <si>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</si>
  <si>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</si>
  <si>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</si>
  <si>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</si>
  <si>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</si>
  <si>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</si>
  <si>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</si>
  <si>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</si>
  <si>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</si>
  <si>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</si>
  <si>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</si>
  <si>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</si>
  <si>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</si>
  <si>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</si>
  <si>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</si>
  <si>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</si>
  <si>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</si>
  <si>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</si>
  <si>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</si>
  <si>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</si>
  <si>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</si>
  <si>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</si>
  <si>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</si>
  <si>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</si>
  <si>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</si>
  <si>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</si>
  <si>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</si>
  <si>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</si>
  <si>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</si>
  <si>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</si>
  <si>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</si>
  <si>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</si>
  <si>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</si>
  <si>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</si>
  <si>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</si>
  <si>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</si>
  <si>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</si>
  <si>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</si>
  <si>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</si>
  <si>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</si>
  <si>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</si>
  <si>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</si>
  <si>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</si>
  <si>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</si>
  <si>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</si>
  <si>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</si>
  <si>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</si>
  <si>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</si>
  <si>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</si>
  <si>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</si>
  <si>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</si>
  <si>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</si>
  <si>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</si>
  <si>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</si>
  <si>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</si>
  <si>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</si>
  <si>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</si>
  <si>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</si>
  <si>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</si>
  <si>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</si>
  <si>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</si>
  <si>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</si>
  <si>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</si>
  <si>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</si>
  <si>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</si>
  <si>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</si>
  <si>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</si>
  <si>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</si>
  <si>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</si>
  <si>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</si>
  <si>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</si>
  <si>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</si>
  <si>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</si>
  <si>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</si>
  <si>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</si>
  <si>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</si>
  <si>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</si>
  <si>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</si>
  <si>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</si>
  <si>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</si>
  <si>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</si>
  <si>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</si>
  <si>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</si>
  <si>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</si>
  <si>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</si>
  <si>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</si>
  <si>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</si>
  <si>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</si>
  <si>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</si>
  <si>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</si>
  <si>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</si>
  <si>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</si>
  <si>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</si>
  <si>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</si>
  <si>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</si>
  <si>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</si>
  <si>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</si>
  <si>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</si>
  <si>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</si>
  <si>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</si>
  <si>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</si>
  <si>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</si>
  <si>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</si>
  <si>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</si>
  <si>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</si>
  <si>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</si>
  <si>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</si>
  <si>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</si>
  <si>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</si>
  <si>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</si>
  <si>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</si>
  <si>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</si>
  <si>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</si>
  <si>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</si>
  <si>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</si>
  <si>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</si>
  <si>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</si>
  <si>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</si>
  <si>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</si>
  <si>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</si>
  <si>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</si>
  <si>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</si>
  <si>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</si>
  <si>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</si>
  <si>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</si>
  <si>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</si>
  <si>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</si>
  <si>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</si>
  <si>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</si>
  <si>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</si>
  <si>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</si>
  <si>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</si>
  <si>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</si>
  <si>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</si>
  <si>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</si>
  <si>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</si>
  <si>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</si>
  <si>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</si>
  <si>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</si>
  <si>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</si>
  <si>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</si>
  <si>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</si>
  <si>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</si>
  <si>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</si>
  <si>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</si>
  <si>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</si>
  <si>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</si>
  <si>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</si>
  <si>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</si>
  <si>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</si>
  <si>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</si>
  <si>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</si>
  <si>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</si>
  <si>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</si>
  <si>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</si>
  <si>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</si>
  <si>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</si>
  <si>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</si>
  <si>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</si>
  <si>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</si>
  <si>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</si>
  <si>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</si>
  <si>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</si>
  <si>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</si>
  <si>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</si>
  <si>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</si>
  <si>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</si>
  <si>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</si>
  <si>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</si>
  <si>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</si>
  <si>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</si>
  <si>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</si>
  <si>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</si>
  <si>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</si>
  <si>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</si>
  <si>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</si>
  <si>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</si>
  <si>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</si>
  <si>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</si>
  <si>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</si>
  <si>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</si>
  <si>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</si>
  <si>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</si>
  <si>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</si>
  <si>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</si>
  <si>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</si>
  <si>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</si>
  <si>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</si>
  <si>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</si>
  <si>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</si>
  <si>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</si>
  <si>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</si>
  <si>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</si>
  <si>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</si>
  <si>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</si>
  <si>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</si>
  <si>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</si>
  <si>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</si>
  <si>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</si>
  <si>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</si>
  <si>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</si>
  <si>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</si>
  <si>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</si>
  <si>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</si>
  <si>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</si>
  <si>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</si>
  <si>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</si>
  <si>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</si>
  <si>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</si>
  <si>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</si>
  <si>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</si>
  <si>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</si>
  <si>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</si>
  <si>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</si>
  <si>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</si>
  <si>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</si>
  <si>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</si>
  <si>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</si>
  <si>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</si>
  <si>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</si>
  <si>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</si>
  <si>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</si>
  <si>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</si>
  <si>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</si>
  <si>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</si>
  <si>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</si>
  <si>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</si>
  <si>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</si>
  <si>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</si>
  <si>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</si>
  <si>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</si>
  <si>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</si>
  <si>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</si>
  <si>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</si>
  <si>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</si>
  <si>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</si>
  <si>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</si>
  <si>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</si>
  <si>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</si>
  <si>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</si>
  <si>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</si>
  <si>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</si>
  <si>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</si>
  <si>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</si>
  <si>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</si>
  <si>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</si>
  <si>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</si>
  <si>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</si>
  <si>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</si>
  <si>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</si>
  <si>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</si>
  <si>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</si>
  <si>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</si>
  <si>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</si>
  <si>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</si>
  <si>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</si>
  <si>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</si>
  <si>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</si>
  <si>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</si>
  <si>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</si>
  <si>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</si>
  <si>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</si>
  <si>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</si>
  <si>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</si>
  <si>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</si>
  <si>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</si>
  <si>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</si>
  <si>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</si>
  <si>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</si>
  <si>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</si>
  <si>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</si>
  <si>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</si>
  <si>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</si>
  <si>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</si>
  <si>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</si>
  <si>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</si>
  <si>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</si>
  <si>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</si>
  <si>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</si>
  <si>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</si>
  <si>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</si>
  <si>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</si>
  <si>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</si>
  <si>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</si>
  <si>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</si>
  <si>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</si>
  <si>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</si>
  <si>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</si>
  <si>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</si>
  <si>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</si>
  <si>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</si>
  <si>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</si>
  <si>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</si>
  <si>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</si>
  <si>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</si>
  <si>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</si>
  <si>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</si>
  <si>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</si>
  <si>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</si>
  <si>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</si>
  <si>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</si>
  <si>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</si>
  <si>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</si>
  <si>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</si>
  <si>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</si>
  <si>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</si>
  <si>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</si>
  <si>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</si>
  <si>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</si>
  <si>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</si>
  <si>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</si>
  <si>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</si>
  <si>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</si>
  <si>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</si>
  <si>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</si>
  <si>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</si>
  <si>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</si>
  <si>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</si>
  <si>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</si>
  <si>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</si>
  <si>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</si>
  <si>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</si>
  <si>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</si>
  <si>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</si>
  <si>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</si>
  <si>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</si>
  <si>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</si>
  <si>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</si>
  <si>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</si>
  <si>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</si>
  <si>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</si>
  <si>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</si>
  <si>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</si>
  <si>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</si>
  <si>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</si>
  <si>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</si>
  <si>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</si>
  <si>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</si>
  <si>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</si>
  <si>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</si>
  <si>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</si>
  <si>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</si>
  <si>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</si>
  <si>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</si>
  <si>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</si>
  <si>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</si>
  <si>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</si>
  <si>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</si>
  <si>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</si>
  <si>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</si>
  <si>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</si>
  <si>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</si>
  <si>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</si>
  <si>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</si>
  <si>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</si>
  <si>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</si>
  <si>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</si>
  <si>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</si>
  <si>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</si>
  <si>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</si>
  <si>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</si>
  <si>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</si>
  <si>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</si>
  <si>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</si>
  <si>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</si>
  <si>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</si>
  <si>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</si>
  <si>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</si>
  <si>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</si>
  <si>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</si>
  <si>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</si>
  <si>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</si>
  <si>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</si>
  <si>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</si>
  <si>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</si>
  <si>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</si>
  <si>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</si>
  <si>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</si>
  <si>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</si>
  <si>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</si>
  <si>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</si>
  <si>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</si>
  <si>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</si>
  <si>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</si>
  <si>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</si>
  <si>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</si>
  <si>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</si>
  <si>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</si>
  <si>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</si>
  <si>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</si>
  <si>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</si>
  <si>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</si>
  <si>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</si>
  <si>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</si>
  <si>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</si>
  <si>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</si>
  <si>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</si>
  <si>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</si>
  <si>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</si>
  <si>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</si>
  <si>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</si>
  <si>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</si>
  <si>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</si>
  <si>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</si>
  <si>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</si>
  <si>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</si>
  <si>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</si>
  <si>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</si>
  <si>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</si>
  <si>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</si>
  <si>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</si>
  <si>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</si>
  <si>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</si>
  <si>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</si>
  <si>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</si>
  <si>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</si>
  <si>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</si>
  <si>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</si>
  <si>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</si>
  <si>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</si>
  <si>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</si>
  <si>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</si>
  <si>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</si>
  <si>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</si>
  <si>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</si>
  <si>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</si>
  <si>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</si>
  <si>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</si>
  <si>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</si>
  <si>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</si>
  <si>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</si>
  <si>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</si>
  <si>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</si>
  <si>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</si>
  <si>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</si>
  <si>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</si>
  <si>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</si>
  <si>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</si>
  <si>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</si>
  <si>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</si>
  <si>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</si>
  <si>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</si>
  <si>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</si>
  <si>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</si>
  <si>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</si>
  <si>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</si>
  <si>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</si>
  <si>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</si>
  <si>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</si>
  <si>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</si>
  <si>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</si>
  <si>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</si>
  <si>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</si>
  <si>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</si>
  <si>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</si>
  <si>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</si>
  <si>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</si>
  <si>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</si>
  <si>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</si>
  <si>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</si>
  <si>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</si>
  <si>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</si>
  <si>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</si>
  <si>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</si>
  <si>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</si>
  <si>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</si>
  <si>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</si>
  <si>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</si>
  <si>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</si>
  <si>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</si>
  <si>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</si>
  <si>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</si>
  <si>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</si>
  <si>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</si>
  <si>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</si>
  <si>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</si>
  <si>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</si>
  <si>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</si>
  <si>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</si>
  <si>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</si>
  <si>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</si>
  <si>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</si>
  <si>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</si>
  <si>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</si>
  <si>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</si>
  <si>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</si>
  <si>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</si>
  <si>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</si>
  <si>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</si>
  <si>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</si>
  <si>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</si>
  <si>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</si>
  <si>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</si>
  <si>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</si>
  <si>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</si>
  <si>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</si>
  <si>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</si>
  <si>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</si>
  <si>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</si>
  <si>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</si>
  <si>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</si>
  <si>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</si>
  <si>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</si>
  <si>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</si>
  <si>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</si>
  <si>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</si>
  <si>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</si>
  <si>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</si>
  <si>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</si>
  <si>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</si>
  <si>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</si>
  <si>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</si>
  <si>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</si>
  <si>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</si>
  <si>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</si>
  <si>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</si>
  <si>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</si>
  <si>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</si>
  <si>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</si>
  <si>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</si>
  <si>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</si>
  <si>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</si>
  <si>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</si>
  <si>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</si>
  <si>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</si>
  <si>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</si>
  <si>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</si>
  <si>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</si>
  <si>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</si>
  <si>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</si>
  <si>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</si>
  <si>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</si>
  <si>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</si>
  <si>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</si>
  <si>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</si>
  <si>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</si>
  <si>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</si>
  <si>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</si>
  <si>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</si>
  <si>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</si>
  <si>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</si>
  <si>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</si>
  <si>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</si>
  <si>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</si>
  <si>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</si>
  <si>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</si>
  <si>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</si>
  <si>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</si>
  <si>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</si>
  <si>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</si>
  <si>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</si>
  <si>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</si>
  <si>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</si>
  <si>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</si>
  <si>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</si>
  <si>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</si>
  <si>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</si>
  <si>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</si>
  <si>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</si>
  <si>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</si>
  <si>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</si>
  <si>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</si>
  <si>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</si>
  <si>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</si>
  <si>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</si>
  <si>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</si>
  <si>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</si>
  <si>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</si>
  <si>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</si>
  <si>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</si>
  <si>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</si>
  <si>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</si>
  <si>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</si>
  <si>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</si>
  <si>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</si>
  <si>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</si>
  <si>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</si>
  <si>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</si>
  <si>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</si>
  <si>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</si>
  <si>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</si>
  <si>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</si>
  <si>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</si>
  <si>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</si>
  <si>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</si>
  <si>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</si>
  <si>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</si>
  <si>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</si>
  <si>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</si>
  <si>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</si>
  <si>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</si>
  <si>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</si>
  <si>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</si>
  <si>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</si>
  <si>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</si>
  <si>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</si>
  <si>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</si>
  <si>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</si>
  <si>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</si>
  <si>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</si>
  <si>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</si>
  <si>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</si>
  <si>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</si>
  <si>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</si>
  <si>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</si>
  <si>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</si>
  <si>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</si>
  <si>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</si>
  <si>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</si>
  <si>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</si>
  <si>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</si>
  <si>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</si>
  <si>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</si>
  <si>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</si>
  <si>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</si>
  <si>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</si>
  <si>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</si>
  <si>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</si>
  <si>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</si>
  <si>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</si>
  <si>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</si>
  <si>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</si>
  <si>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</si>
  <si>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</si>
  <si>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</si>
  <si>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</si>
  <si>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</si>
  <si>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</si>
  <si>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</si>
  <si>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</si>
  <si>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</si>
  <si>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</si>
  <si>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</si>
  <si>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</si>
  <si>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</si>
  <si>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</si>
  <si>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</si>
  <si>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</si>
  <si>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</si>
  <si>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</si>
  <si>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</si>
  <si>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</si>
  <si>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</si>
  <si>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</si>
  <si>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</si>
  <si>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licença as 13:33h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</si>
  <si>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</si>
  <si>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</si>
  <si>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</si>
  <si>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</si>
  <si>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</si>
  <si>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</si>
  <si>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</si>
  <si>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</si>
  <si>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>Descarga de pedra do km 695 ao km 697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</si>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</sst>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69" activePane="bottomRight" state="frozen"/>
      <selection pane="bottomRight" activeCell="D380" sqref="D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1754</v>
      </c>
      <c r="BK347" s="330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">
        <v>566</v>
      </c>
      <c r="AL348" s="300" t="str">
        <f>IF(BS_CONTROLE[[#This Row],[Local - Encerramento]]=0, "-", BS_CONTROLE[[#This Row],[Local - Encerramento]])</f>
        <v>-</v>
      </c>
      <c r="AM348" s="300" t="s">
        <v>565</v>
      </c>
      <c r="AN348" s="300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TOM</v>
      </c>
      <c r="AL351" s="300" t="str">
        <f>IF(BS_CONTROLE[[#This Row],[Local - Encerramento]]=0, "-", BS_CONTROLE[[#This Row],[Local - Encerramento]])</f>
        <v>TCS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30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32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4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32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300" t="str">
        <f>IF(BS_CONTROLE[[#This Row],[Local - Partida]]=0, "-", BS_CONTROLE[[#This Row],[Local - Partida]])</f>
        <v>TID</v>
      </c>
      <c r="AL360" s="300" t="str">
        <f>IF(BS_CONTROLE[[#This Row],[Local - Encerramento]]=0, "-", BS_CONTROLE[[#This Row],[Local - Encerramento]])</f>
        <v>TID</v>
      </c>
      <c r="AM360" s="300" t="str">
        <f>IF(BS_CONTROLE[[#This Row],[Entre - Estações]]=0, "-", BS_CONTROLE[[#This Row],[Entre - Estações]])</f>
        <v>TCE-TID</v>
      </c>
      <c r="AN360" s="300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30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32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4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32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300" t="str">
        <f>IF(BS_CONTROLE[[#This Row],[Local - Partida]]=0, "-", BS_CONTROLE[[#This Row],[Local - Partida]])</f>
        <v>TCS</v>
      </c>
      <c r="AL363" s="300" t="str">
        <f>IF(BS_CONTROLE[[#This Row],[Local - Encerramento]]=0, "-", BS_CONTROLE[[#This Row],[Local - Encerramento]])</f>
        <v>TCS</v>
      </c>
      <c r="AM363" s="300" t="str">
        <f>IF(BS_CONTROLE[[#This Row],[Entre - Estações]]=0, "-", BS_CONTROLE[[#This Row],[Entre - Estações]])</f>
        <v>TVI-TJA</v>
      </c>
      <c r="AN363" s="300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/>
      <c r="AT363" s="237"/>
      <c r="AU363" s="237"/>
      <c r="AV363" s="237"/>
      <c r="AW363" s="237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30" t="s">
        <v>1765</v>
      </c>
      <c r="BK363" s="16" t="s">
        <v>1766</v>
      </c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30" t="s">
        <v>1768</v>
      </c>
      <c r="BK364" s="330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1770</v>
      </c>
      <c r="BK366" s="330" t="s">
        <v>1770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1771</v>
      </c>
      <c r="BK367" s="330" t="s">
        <v>1771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1773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1774</v>
      </c>
      <c r="BK369" s="330" t="s">
        <v>1774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/>
      <c r="D373" s="51" t="s">
        <v>813</v>
      </c>
      <c r="E373" s="314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/>
      <c r="D375" s="51" t="s">
        <v>847</v>
      </c>
      <c r="E375" s="314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697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297" t="s">
        <v>1775</v>
      </c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300" t="str">
        <f>IF(BS_CONTROLE[[#This Row],[Local - Partida]]=0, "-", BS_CONTROLE[[#This Row],[Local - Partida]])</f>
        <v>TIQ</v>
      </c>
      <c r="AL375" s="300" t="str">
        <f>IF(BS_CONTROLE[[#This Row],[Local - Encerramento]]=0, "-", BS_CONTROLE[[#This Row],[Local - Encerramento]])</f>
        <v>TGR2</v>
      </c>
      <c r="AM375" s="300" t="str">
        <f>IF(BS_CONTROLE[[#This Row],[Entre - Estações]]=0, "-", BS_CONTROLE[[#This Row],[Entre - Estações]])</f>
        <v>TAL-TSF</v>
      </c>
      <c r="AN375" s="300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697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</v>
      </c>
      <c r="B377" s="163"/>
      <c r="C377" s="8"/>
      <c r="D377" s="51" t="s">
        <v>928</v>
      </c>
      <c r="E377" s="314">
        <v>478</v>
      </c>
      <c r="F377" s="167"/>
      <c r="G377" s="9" t="e">
        <f>IF(D377="","*",VLOOKUP(F377,BS_ATIVIDADE[#All],3,FALSE))</f>
        <v>#N/A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e">
        <f>IF(D377="","*",VLOOKUP(AI377,BS_ATIVIDADE[#Data],3,FALSE))</f>
        <v>#N/A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ANISIO (TF-514)</v>
      </c>
      <c r="B380" s="163"/>
      <c r="C380" s="8"/>
      <c r="D380" s="51" t="s">
        <v>871</v>
      </c>
      <c r="E380" s="314">
        <v>481</v>
      </c>
      <c r="F380" s="167"/>
      <c r="G380" s="9" t="e">
        <f>IF(D380="","*",VLOOKUP(F380,BS_ATIVIDADE[#All],3,FALSE))</f>
        <v>#N/A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e">
        <f>IF(D380="","*",VLOOKUP(AI380,BS_ATIVIDADE[#Data],3,FALSE))</f>
        <v>#N/A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 BK364 BK366:BK36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 BK344 BK364 BK366:BK36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1776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1777</v>
      </c>
      <c r="E3" s="316" t="s">
        <v>1778</v>
      </c>
      <c r="F3" s="316" t="s">
        <v>1779</v>
      </c>
      <c r="G3" s="316" t="s">
        <v>1780</v>
      </c>
      <c r="H3" s="316" t="s">
        <v>1781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1782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1783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1784</v>
      </c>
      <c r="W1" s="397"/>
      <c r="X1" s="397"/>
      <c r="Y1" s="103"/>
    </row>
    <row r="2" spans="1:25" s="100" customFormat="1" ht="11.25" customHeight="1">
      <c r="A2" s="104" t="s">
        <v>1785</v>
      </c>
      <c r="B2" s="104" t="s">
        <v>1786</v>
      </c>
      <c r="C2" s="104" t="s">
        <v>605</v>
      </c>
      <c r="D2" s="105" t="s">
        <v>1177</v>
      </c>
      <c r="E2" s="105" t="s">
        <v>1178</v>
      </c>
      <c r="F2" s="105" t="s">
        <v>1787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1788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8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8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8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697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MARCOS (TF-520)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ANISIO (TF-514)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1789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1790</v>
      </c>
      <c r="C2" s="95" t="s">
        <v>1162</v>
      </c>
      <c r="D2" s="95" t="s">
        <v>1164</v>
      </c>
      <c r="E2" s="95" t="s">
        <v>1791</v>
      </c>
      <c r="F2" s="95" t="s">
        <v>1792</v>
      </c>
      <c r="G2" s="95" t="s">
        <v>1793</v>
      </c>
      <c r="H2" s="95" t="s">
        <v>1794</v>
      </c>
      <c r="I2" s="95" t="s">
        <v>1795</v>
      </c>
      <c r="J2" s="95" t="s">
        <v>1796</v>
      </c>
      <c r="K2" s="130" t="s">
        <v>1797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MARCOS (TF-520)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ANISIO (TF-514)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MARCOS (TF-520)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ANISIO (TF-514)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1798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1799</v>
      </c>
      <c r="C4" s="321" t="s">
        <v>1800</v>
      </c>
      <c r="D4" s="321" t="s">
        <v>1801</v>
      </c>
      <c r="E4" s="321" t="s">
        <v>1802</v>
      </c>
      <c r="F4" s="321" t="s">
        <v>7</v>
      </c>
      <c r="G4" s="321" t="s">
        <v>1803</v>
      </c>
      <c r="H4" s="187"/>
    </row>
    <row r="5" spans="1:8" ht="43.5">
      <c r="A5" s="187"/>
      <c r="B5" s="322" t="s">
        <v>1804</v>
      </c>
      <c r="C5" s="322">
        <v>309525</v>
      </c>
      <c r="D5" s="322" t="s">
        <v>1805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1806</v>
      </c>
      <c r="C6" s="322">
        <v>256875</v>
      </c>
      <c r="D6" s="322" t="s">
        <v>1807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1808</v>
      </c>
      <c r="C7" s="322">
        <v>257278</v>
      </c>
      <c r="D7" s="322" t="s">
        <v>1809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1810</v>
      </c>
      <c r="C8" s="322">
        <v>261794</v>
      </c>
      <c r="D8" s="322" t="s">
        <v>1811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1812</v>
      </c>
      <c r="C9" s="322">
        <v>257033</v>
      </c>
      <c r="D9" s="322" t="s">
        <v>1813</v>
      </c>
      <c r="E9" s="322" t="s">
        <v>838</v>
      </c>
      <c r="F9" s="322" t="s">
        <v>194</v>
      </c>
      <c r="G9" s="322" t="s">
        <v>1814</v>
      </c>
      <c r="H9" s="187"/>
    </row>
    <row r="10" spans="1:8" ht="43.5">
      <c r="A10" s="187"/>
      <c r="B10" s="322" t="s">
        <v>1815</v>
      </c>
      <c r="C10" s="322">
        <v>396578</v>
      </c>
      <c r="D10" s="322" t="s">
        <v>1816</v>
      </c>
      <c r="E10" s="322" t="s">
        <v>838</v>
      </c>
      <c r="F10" s="322" t="s">
        <v>194</v>
      </c>
      <c r="G10" s="322" t="s">
        <v>1814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1817</v>
      </c>
      <c r="D5" s="401"/>
      <c r="E5" s="401"/>
      <c r="F5" s="401"/>
      <c r="G5" s="401"/>
      <c r="H5" s="401"/>
      <c r="I5" s="401"/>
      <c r="J5" s="402"/>
      <c r="K5" s="403" t="s">
        <v>1818</v>
      </c>
      <c r="L5" s="404"/>
      <c r="M5" s="404"/>
      <c r="N5" s="404"/>
      <c r="O5" s="405" t="s">
        <v>1819</v>
      </c>
      <c r="P5" s="406"/>
      <c r="Q5" s="407"/>
    </row>
    <row r="6" spans="1:17" s="93" customFormat="1" ht="15.75" customHeight="1">
      <c r="A6" s="87" t="s">
        <v>1787</v>
      </c>
      <c r="B6" s="94" t="s">
        <v>1786</v>
      </c>
      <c r="C6" s="95" t="s">
        <v>1177</v>
      </c>
      <c r="D6" s="96" t="s">
        <v>1178</v>
      </c>
      <c r="E6" s="95" t="s">
        <v>1820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1821</v>
      </c>
      <c r="M6" s="138" t="s">
        <v>628</v>
      </c>
      <c r="N6" s="139" t="s">
        <v>1172</v>
      </c>
      <c r="O6" s="241" t="s">
        <v>1215</v>
      </c>
      <c r="P6" s="152"/>
      <c r="Q6" s="188" t="s">
        <v>1822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licença as 13:33h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*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697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697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MARCOS (TF-520)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ANISIO (TF-514)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1822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2026-01-22T16:27:52Z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