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63" documentId="120_S{118792C3-22EF-5104-A093-F22BFE3913F3}" xr6:coauthVersionLast="47" xr6:coauthVersionMax="47" xr10:uidLastSave="{5B79BE77-0E48-41A0-A9A5-5F4C782A674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97" i="1" l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<sst xmlns="http://schemas.openxmlformats.org/spreadsheetml/2006/main" count="4305" uniqueCount="1281">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</sst>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P1" activePane="topRight" state="frozen"/>
      <selection pane="topRight" activeCell="X111" sqref="X1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968</v>
      </c>
      <c r="C1" s="219"/>
      <c r="D1" s="219"/>
      <c r="E1" s="218" t="s">
        <v>969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970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971</v>
      </c>
      <c r="BH1" s="231"/>
      <c r="BI1" s="231"/>
      <c r="BJ1" s="232"/>
      <c r="BK1" s="4"/>
      <c r="BL1" s="222" t="s">
        <v>972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5" t="s">
        <v>973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976</v>
      </c>
      <c r="AS2" s="226"/>
      <c r="AT2" s="226"/>
      <c r="AU2" s="226"/>
      <c r="AV2" s="226"/>
      <c r="AW2" s="226"/>
      <c r="AX2" s="229"/>
      <c r="AY2" s="5"/>
      <c r="AZ2" s="211" t="s">
        <v>977</v>
      </c>
      <c r="BA2" s="215"/>
      <c r="BB2" s="225" t="s">
        <v>974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1" t="s">
        <v>978</v>
      </c>
      <c r="AI3" s="215"/>
      <c r="AJ3" s="211" t="s">
        <v>979</v>
      </c>
      <c r="AK3" s="212"/>
      <c r="AL3" s="213"/>
      <c r="AM3" s="214"/>
      <c r="AN3" s="212"/>
      <c r="AO3" s="212"/>
      <c r="AP3" s="215"/>
      <c r="AQ3" s="60"/>
      <c r="AR3" s="216" t="s">
        <v>985</v>
      </c>
      <c r="AS3" s="217"/>
      <c r="AT3" s="216" t="s">
        <v>986</v>
      </c>
      <c r="AU3" s="217"/>
      <c r="AV3" s="216" t="s">
        <v>987</v>
      </c>
      <c r="AW3" s="217"/>
      <c r="AX3" s="60" t="s">
        <v>988</v>
      </c>
      <c r="AY3" s="60"/>
      <c r="AZ3" s="239"/>
      <c r="BA3" s="240"/>
      <c r="BB3" s="211" t="s">
        <v>981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989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1209</v>
      </c>
      <c r="BJ97" s="17" t="s">
        <v>1210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/>
      <c r="BM104" s="130"/>
      <c r="BN104" s="130"/>
      <c r="BO104" s="17"/>
      <c r="BP104" s="11" t="str">
        <f t="shared" si="9"/>
        <v>Produção</v>
      </c>
      <c r="BQ104" s="18">
        <f>IF(OR(B104="",E104=""),"*",AX104/O104)</f>
        <v>1.0499999999999996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1224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1225</v>
      </c>
      <c r="M108" s="127" t="s">
        <v>1226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1227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1228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1229</v>
      </c>
      <c r="M122" s="127" t="s">
        <v>1230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1231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9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5" operator="equal">
      <formula>"NÃO"</formula>
    </cfRule>
    <cfRule type="cellIs" dxfId="187" priority="11886" operator="equal">
      <formula>"SIM"</formula>
    </cfRule>
  </conditionalFormatting>
  <conditionalFormatting sqref="AY6:AY1032">
    <cfRule type="expression" dxfId="186" priority="54341">
      <formula>#REF!=1</formula>
    </cfRule>
  </conditionalFormatting>
  <conditionalFormatting sqref="T6:T1032 BD6:BD1032 AX6:AX1032">
    <cfRule type="cellIs" dxfId="185" priority="54325" operator="equal">
      <formula>"ERRO"</formula>
    </cfRule>
  </conditionalFormatting>
  <conditionalFormatting sqref="BP6:BP1032">
    <cfRule type="cellIs" dxfId="184" priority="54320" operator="equal">
      <formula>"Produção e Intervalo"</formula>
    </cfRule>
    <cfRule type="cellIs" dxfId="183" priority="54321" operator="equal">
      <formula>"Aderente"</formula>
    </cfRule>
    <cfRule type="cellIs" dxfId="182" priority="54322" operator="equal">
      <formula>"Intervalo"</formula>
    </cfRule>
    <cfRule type="cellIs" dxfId="181" priority="54323" operator="equal">
      <formula>"Produção"</formula>
    </cfRule>
    <cfRule type="cellIs" dxfId="180" priority="54324" operator="equal">
      <formula>"ERRO"</formula>
    </cfRule>
  </conditionalFormatting>
  <conditionalFormatting sqref="BQ6:BR1032">
    <cfRule type="cellIs" dxfId="179" priority="54302" operator="equal">
      <formula>"*"</formula>
    </cfRule>
    <cfRule type="cellIs" dxfId="178" priority="54303" operator="greaterThanOrEqual">
      <formula>1</formula>
    </cfRule>
    <cfRule type="cellIs" dxfId="177" priority="54304" operator="lessThan">
      <formula>1</formula>
    </cfRule>
  </conditionalFormatting>
  <conditionalFormatting sqref="BJ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2" operator="equal">
      <formula>"OPORTUNIDADE"</formula>
    </cfRule>
  </conditionalFormatting>
  <conditionalFormatting sqref="X28:Y29">
    <cfRule type="cellIs" dxfId="175" priority="200" operator="equal">
      <formula>"NÃO"</formula>
    </cfRule>
    <cfRule type="cellIs" dxfId="174" priority="201" operator="equal">
      <formula>"SIM"</formula>
    </cfRule>
  </conditionalFormatting>
  <conditionalFormatting sqref="BJ1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8" operator="equal">
      <formula>"OPORTUNIDADE"</formula>
    </cfRule>
  </conditionalFormatting>
  <conditionalFormatting sqref="Y39">
    <cfRule type="cellIs" dxfId="172" priority="176" operator="equal">
      <formula>"NÃO"</formula>
    </cfRule>
    <cfRule type="cellIs" dxfId="171" priority="177" operator="equal">
      <formula>"SIM"</formula>
    </cfRule>
  </conditionalFormatting>
  <conditionalFormatting sqref="X42:X43">
    <cfRule type="cellIs" dxfId="170" priority="175" operator="equal">
      <formula>"OPORTUNIDADE"</formula>
    </cfRule>
  </conditionalFormatting>
  <conditionalFormatting sqref="X42:X43">
    <cfRule type="cellIs" dxfId="169" priority="173" operator="equal">
      <formula>"NÃO"</formula>
    </cfRule>
    <cfRule type="cellIs" dxfId="168" priority="174" operator="equal">
      <formula>"SIM"</formula>
    </cfRule>
  </conditionalFormatting>
  <conditionalFormatting sqref="BJ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6" operator="equal">
      <formula>"OPORTUNIDADE"</formula>
    </cfRule>
  </conditionalFormatting>
  <conditionalFormatting sqref="X46:Y46 Y47:Y48 X47:X50">
    <cfRule type="cellIs" dxfId="166" priority="144" operator="equal">
      <formula>"NÃO"</formula>
    </cfRule>
    <cfRule type="cellIs" dxfId="165" priority="145" operator="equal">
      <formula>"SIM"</formula>
    </cfRule>
  </conditionalFormatting>
  <conditionalFormatting sqref="BJ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8" operator="equal">
      <formula>"OPORTUNIDADE"</formula>
    </cfRule>
  </conditionalFormatting>
  <conditionalFormatting sqref="Y57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BJ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5" operator="equal">
      <formula>"OPORTUNIDADE"</formula>
    </cfRule>
  </conditionalFormatting>
  <conditionalFormatting sqref="X52:X6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BJ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9" operator="equal">
      <formula>"OPORTUNIDADE"</formula>
    </cfRule>
  </conditionalFormatting>
  <conditionalFormatting sqref="Y73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X75">
    <cfRule type="cellIs" dxfId="155" priority="63" operator="equal">
      <formula>"OPORTUNIDADE"</formula>
    </cfRule>
  </conditionalFormatting>
  <conditionalFormatting sqref="X75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BJ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6" operator="equal">
      <formula>"OPORTUNIDADE"</formula>
    </cfRule>
  </conditionalFormatting>
  <conditionalFormatting sqref="X76:X77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BO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1">
      <iconSet showValue="0">
        <cfvo type="percent" val="0"/>
        <cfvo type="num" val="1"/>
        <cfvo type="num" val="1" gte="0"/>
      </iconSet>
    </cfRule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2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32">
    <cfRule type="iconSet" priority="61820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2">
      <iconSet showValue="0">
        <cfvo type="percent" val="0"/>
        <cfvo type="num" val="1"/>
        <cfvo type="num" val="1" gte="0"/>
      </iconSet>
    </cfRule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8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1232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1233</v>
      </c>
      <c r="C4" s="161" t="s">
        <v>1234</v>
      </c>
      <c r="D4" s="161" t="s">
        <v>1235</v>
      </c>
      <c r="E4" s="161" t="s">
        <v>1236</v>
      </c>
      <c r="F4" s="161" t="s">
        <v>4</v>
      </c>
      <c r="G4" s="161" t="s">
        <v>1237</v>
      </c>
    </row>
    <row r="5" spans="2:7">
      <c r="B5" s="162" t="s">
        <v>1238</v>
      </c>
      <c r="C5" s="162">
        <v>257068</v>
      </c>
      <c r="D5" s="162" t="s">
        <v>1239</v>
      </c>
      <c r="E5" s="162" t="s">
        <v>1240</v>
      </c>
      <c r="F5" s="162" t="s">
        <v>1240</v>
      </c>
      <c r="G5" s="163">
        <v>46296</v>
      </c>
    </row>
    <row r="6" spans="2:7">
      <c r="B6" s="162" t="s">
        <v>1241</v>
      </c>
      <c r="C6" s="162" t="s">
        <v>624</v>
      </c>
      <c r="D6" s="162" t="s">
        <v>624</v>
      </c>
      <c r="E6" s="162" t="s">
        <v>624</v>
      </c>
      <c r="F6" s="162" t="s">
        <v>1242</v>
      </c>
      <c r="G6" s="163" t="s">
        <v>624</v>
      </c>
    </row>
    <row r="7" spans="2:7">
      <c r="B7" s="162" t="s">
        <v>1243</v>
      </c>
      <c r="C7" s="162">
        <v>257472</v>
      </c>
      <c r="D7" s="162" t="s">
        <v>1244</v>
      </c>
      <c r="E7" s="162" t="s">
        <v>1245</v>
      </c>
      <c r="F7" s="162" t="s">
        <v>1245</v>
      </c>
      <c r="G7" s="163">
        <v>45992</v>
      </c>
    </row>
    <row r="8" spans="2:7">
      <c r="B8" s="162" t="s">
        <v>1246</v>
      </c>
      <c r="C8" s="162">
        <v>260307</v>
      </c>
      <c r="D8" s="162" t="s">
        <v>1247</v>
      </c>
      <c r="E8" s="162" t="s">
        <v>1248</v>
      </c>
      <c r="F8" s="162" t="s">
        <v>1245</v>
      </c>
      <c r="G8" s="163">
        <v>46082</v>
      </c>
    </row>
    <row r="9" spans="2:7">
      <c r="B9" s="162" t="s">
        <v>1249</v>
      </c>
      <c r="C9" s="162">
        <v>333033</v>
      </c>
      <c r="D9" s="162" t="s">
        <v>1250</v>
      </c>
      <c r="E9" s="162" t="s">
        <v>1242</v>
      </c>
      <c r="F9" s="162" t="s">
        <v>1251</v>
      </c>
      <c r="G9" s="162" t="s">
        <v>624</v>
      </c>
    </row>
    <row r="10" spans="2:7">
      <c r="B10" s="162" t="s">
        <v>1252</v>
      </c>
      <c r="C10" s="162"/>
      <c r="D10" s="162"/>
      <c r="E10" s="162" t="s">
        <v>1242</v>
      </c>
      <c r="F10" s="162" t="s">
        <v>1251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1253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1254</v>
      </c>
      <c r="E3" s="200" t="s">
        <v>1255</v>
      </c>
      <c r="F3" s="200" t="s">
        <v>1256</v>
      </c>
      <c r="G3" s="200" t="s">
        <v>1257</v>
      </c>
      <c r="H3" s="200" t="s">
        <v>1258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1259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1260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1261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92" sqref="A92:T10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1262</v>
      </c>
      <c r="V1" s="249"/>
      <c r="W1" s="249"/>
    </row>
    <row r="2" spans="1:23" ht="15" customHeight="1">
      <c r="A2" s="87" t="s">
        <v>1263</v>
      </c>
      <c r="B2" s="87" t="s">
        <v>1264</v>
      </c>
      <c r="C2" s="87" t="s">
        <v>442</v>
      </c>
      <c r="D2" s="88" t="s">
        <v>1009</v>
      </c>
      <c r="E2" s="88" t="s">
        <v>4</v>
      </c>
      <c r="F2" s="88" t="s">
        <v>1265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1266</v>
      </c>
      <c r="T2" s="91" t="s">
        <v>1012</v>
      </c>
      <c r="U2" s="137">
        <f ca="1">TODAY()-1</f>
        <v>46059</v>
      </c>
      <c r="V2" s="137">
        <f ca="1">U2-1</f>
        <v>46058</v>
      </c>
      <c r="W2" s="137">
        <f ca="1">V2-1</f>
        <v>46057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633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1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0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>
        <f ca="1">_xlfn.XLOOKUP(G39&amp;$V$2,BS_CONTROLE[CHAVE],BS_CONTROLE[Quantidade_11],"-")</f>
        <v>1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65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1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633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633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>
        <f ca="1">_xlfn.XLOOKUP(G73&amp;$V$2,BS_CONTROLE[CHAVE],BS_CONTROLE[Quantidade_11],"-")</f>
        <v>1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1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633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633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633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633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65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1267</v>
      </c>
      <c r="D5" s="251"/>
      <c r="E5" s="251"/>
      <c r="F5" s="251"/>
      <c r="G5" s="251"/>
      <c r="H5" s="251"/>
      <c r="I5" s="251"/>
      <c r="J5" s="252"/>
      <c r="K5" s="253" t="s">
        <v>1268</v>
      </c>
      <c r="L5" s="254"/>
      <c r="M5" s="254"/>
      <c r="N5" s="254"/>
      <c r="O5" s="255" t="s">
        <v>1269</v>
      </c>
      <c r="P5" s="256"/>
    </row>
    <row r="6" spans="1:16" s="74" customFormat="1" ht="15" customHeight="1">
      <c r="A6" s="66" t="s">
        <v>1265</v>
      </c>
      <c r="B6" s="75" t="s">
        <v>1264</v>
      </c>
      <c r="C6" s="76" t="s">
        <v>1009</v>
      </c>
      <c r="D6" s="77" t="s">
        <v>1010</v>
      </c>
      <c r="E6" s="76" t="s">
        <v>1270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1271</v>
      </c>
      <c r="M6" s="80" t="s">
        <v>642</v>
      </c>
      <c r="N6" s="81" t="s">
        <v>1004</v>
      </c>
      <c r="O6" s="158" t="s">
        <v>1047</v>
      </c>
      <c r="P6" s="132" t="s">
        <v>1272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1273</v>
      </c>
      <c r="C2" s="121" t="s">
        <v>995</v>
      </c>
      <c r="D2" s="76" t="s">
        <v>997</v>
      </c>
      <c r="E2" s="76" t="s">
        <v>1274</v>
      </c>
      <c r="F2" s="99" t="s">
        <v>1275</v>
      </c>
      <c r="G2" s="76" t="s">
        <v>1276</v>
      </c>
      <c r="H2" s="76" t="s">
        <v>1277</v>
      </c>
      <c r="I2" s="76" t="s">
        <v>1278</v>
      </c>
      <c r="J2" s="76" t="s">
        <v>1279</v>
      </c>
      <c r="K2" s="78" t="s">
        <v>1280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2026-02-07T17:39:11Z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