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17" documentId="8_{B6337239-1A00-434D-AAD0-422EA1FEB5AE}" xr6:coauthVersionLast="47" xr6:coauthVersionMax="47" xr10:uidLastSave="{34C2DF27-78F1-4337-A745-A40F312CE3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<sst xmlns="http://schemas.openxmlformats.org/spreadsheetml/2006/main" count="7357" uniqueCount="1857">
  <si>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</si>
  <si>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</si>
  <si>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</si>
  <si>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</si>
  <si>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</si>
  <si>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</si>
  <si>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</si>
  <si>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</si>
  <si>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</si>
  <si>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</si>
  <si>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</si>
  <si>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</si>
  <si>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</si>
  <si>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</si>
  <si>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</si>
  <si>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</si>
  <si>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</si>
  <si>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</si>
  <si>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</si>
  <si>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</si>
  <si>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</si>
  <si>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</si>
  <si>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</si>
  <si>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</si>
  <si>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</si>
  <si>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</si>
  <si>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</si>
  <si>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</si>
  <si>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</si>
  <si>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</si>
  <si>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</si>
  <si>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</si>
  <si>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</si>
  <si>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</si>
  <si>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</si>
  <si>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</si>
  <si>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</si>
  <si>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</si>
  <si>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</si>
  <si>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</si>
  <si>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</si>
  <si>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</si>
  <si>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</si>
  <si>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</si>
  <si>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</si>
  <si>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</si>
  <si>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</si>
  <si>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</si>
  <si>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</si>
  <si>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</si>
  <si>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</si>
  <si>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</si>
  <si>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</si>
  <si>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</si>
  <si>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</si>
  <si>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</si>
  <si>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</si>
  <si>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</si>
  <si>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</si>
  <si>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</si>
  <si>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</si>
  <si>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</si>
  <si>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</si>
  <si>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</si>
  <si>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</si>
  <si>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</si>
  <si>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</si>
  <si>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</si>
  <si>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</si>
  <si>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</si>
  <si>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</si>
  <si>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</si>
  <si>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</si>
  <si>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</si>
  <si>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</si>
  <si>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</si>
  <si>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</si>
  <si>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</si>
  <si>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</si>
  <si>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</si>
  <si>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</si>
  <si>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</si>
  <si>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</si>
  <si>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</si>
  <si>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</si>
  <si>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</si>
  <si>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</si>
  <si>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</si>
  <si>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</si>
  <si>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</si>
  <si>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</si>
  <si>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</si>
  <si>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</si>
  <si>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</si>
  <si>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</si>
  <si>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</si>
  <si>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</si>
  <si>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</si>
  <si>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</si>
  <si>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</si>
  <si>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</si>
  <si>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</si>
  <si>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</si>
  <si>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</si>
  <si>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</si>
  <si>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</si>
  <si>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</si>
  <si>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</si>
  <si>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</si>
  <si>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</si>
  <si>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</si>
  <si>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</si>
  <si>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</si>
  <si>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</si>
  <si>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</si>
  <si>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</si>
  <si>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</si>
  <si>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</si>
  <si>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</si>
  <si>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</si>
  <si>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</si>
  <si>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</si>
  <si>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</si>
  <si>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</si>
  <si>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</si>
  <si>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</si>
  <si>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</si>
  <si>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</si>
  <si>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</si>
  <si>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</si>
  <si>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</si>
  <si>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</si>
  <si>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</si>
  <si>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</si>
  <si>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</si>
  <si>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</si>
  <si>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</si>
  <si>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</si>
  <si>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</si>
  <si>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</si>
  <si>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</si>
  <si>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</si>
  <si>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</si>
  <si>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</si>
  <si>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</si>
  <si>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</si>
  <si>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</si>
  <si>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</si>
  <si>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</si>
  <si>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</si>
  <si>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</si>
  <si>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</si>
  <si>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</si>
  <si>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</si>
  <si>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</si>
  <si>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</si>
  <si>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</si>
  <si>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</si>
  <si>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</si>
  <si>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</si>
  <si>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</si>
  <si>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</si>
  <si>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</si>
  <si>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</si>
  <si>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</si>
  <si>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</si>
  <si>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</si>
  <si>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</si>
  <si>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</si>
  <si>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</si>
  <si>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</si>
  <si>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</si>
  <si>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</si>
  <si>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</si>
  <si>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</si>
  <si>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</si>
  <si>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</si>
  <si>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</si>
  <si>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</si>
  <si>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</si>
  <si>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</si>
  <si>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</si>
  <si>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</si>
  <si>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</si>
  <si>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</si>
  <si>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</si>
  <si>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</si>
  <si>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</si>
  <si>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</si>
  <si>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</si>
  <si>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</si>
  <si>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</si>
  <si>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</si>
  <si>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</si>
  <si>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</si>
  <si>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</si>
  <si>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</si>
  <si>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</si>
  <si>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</si>
  <si>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</si>
  <si>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</si>
  <si>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</si>
  <si>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</si>
  <si>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</si>
  <si>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</si>
  <si>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</si>
  <si>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</si>
  <si>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</si>
  <si>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</si>
  <si>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</si>
  <si>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</si>
  <si>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</si>
  <si>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</si>
  <si>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</si>
  <si>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</si>
  <si>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</si>
  <si>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</si>
  <si>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</si>
  <si>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</si>
  <si>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</si>
  <si>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</si>
  <si>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</si>
  <si>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</si>
  <si>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</si>
  <si>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</si>
  <si>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</si>
  <si>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</si>
  <si>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</si>
  <si>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</si>
  <si>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</si>
  <si>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</si>
  <si>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</si>
  <si>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</si>
  <si>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</si>
  <si>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</si>
  <si>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</si>
  <si>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</si>
  <si>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</si>
  <si>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</si>
  <si>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</si>
  <si>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</si>
  <si>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</si>
  <si>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</si>
  <si>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</si>
  <si>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</si>
  <si>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</si>
  <si>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</si>
  <si>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</si>
  <si>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</si>
  <si>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</si>
  <si>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</si>
  <si>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</si>
  <si>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</si>
  <si>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</si>
  <si>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</si>
  <si>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</si>
  <si>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</si>
  <si>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</si>
  <si>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</si>
  <si>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</si>
  <si>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</si>
  <si>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</si>
  <si>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</si>
  <si>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</si>
  <si>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</si>
  <si>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</si>
  <si>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</si>
  <si>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</si>
  <si>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</si>
  <si>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</si>
  <si>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</si>
  <si>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</si>
  <si>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</si>
  <si>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</si>
  <si>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</si>
  <si>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</si>
  <si>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</si>
  <si>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</si>
  <si>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</si>
  <si>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</si>
  <si>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</si>
  <si>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</si>
  <si>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</si>
  <si>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</si>
  <si>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</si>
  <si>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</si>
  <si>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</si>
  <si>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</si>
  <si>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</si>
  <si>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</si>
  <si>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</si>
  <si>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</si>
  <si>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</si>
  <si>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</si>
  <si>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</si>
  <si>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</si>
  <si>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</si>
  <si>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</si>
  <si>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</si>
  <si>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</si>
  <si>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</si>
  <si>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</si>
  <si>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</si>
  <si>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</si>
  <si>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</si>
  <si>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</si>
  <si>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</si>
  <si>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</si>
  <si>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</si>
  <si>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</si>
  <si>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</si>
  <si>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</si>
  <si>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</si>
  <si>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</si>
  <si>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</si>
  <si>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</si>
  <si>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</si>
  <si>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</si>
  <si>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</si>
  <si>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</si>
  <si>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</si>
  <si>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</si>
  <si>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</si>
  <si>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</si>
  <si>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</si>
  <si>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</si>
  <si>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</si>
  <si>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</si>
  <si>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</si>
  <si>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</si>
  <si>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</si>
  <si>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</si>
  <si>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</si>
  <si>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</si>
  <si>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</si>
  <si>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</si>
  <si>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</si>
  <si>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</si>
  <si>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</si>
  <si>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</si>
  <si>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</si>
  <si>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</si>
  <si>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</si>
  <si>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</si>
  <si>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</si>
  <si>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</si>
  <si>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</si>
  <si>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</si>
  <si>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</si>
  <si>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</si>
  <si>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</si>
  <si>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</si>
  <si>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</si>
  <si>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</si>
  <si>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</si>
  <si>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</si>
  <si>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</si>
  <si>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</si>
  <si>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</si>
  <si>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</si>
  <si>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</si>
  <si>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</si>
  <si>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</si>
  <si>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</si>
  <si>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</si>
  <si>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</si>
  <si>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</si>
  <si>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</si>
  <si>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</si>
  <si>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</si>
  <si>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</si>
  <si>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</si>
  <si>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</si>
  <si>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</si>
  <si>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</si>
  <si>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</si>
  <si>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</si>
  <si>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</si>
  <si>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</si>
  <si>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</si>
  <si>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</si>
  <si>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</si>
  <si>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</si>
  <si>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</si>
  <si>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</si>
  <si>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</si>
  <si>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</si>
  <si>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</si>
  <si>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</si>
  <si>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</si>
  <si>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</si>
  <si>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</si>
  <si>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</si>
  <si>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</si>
  <si>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</si>
  <si>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</si>
  <si>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</si>
  <si>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</si>
  <si>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</si>
  <si>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</si>
  <si>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</si>
  <si>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</si>
  <si>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</si>
  <si>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</si>
  <si>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</si>
  <si>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</si>
  <si>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</si>
  <si>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</si>
  <si>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</si>
  <si>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</si>
  <si>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</si>
  <si>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</si>
  <si>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</si>
  <si>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</si>
  <si>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</si>
  <si>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</si>
  <si>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</si>
  <si>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</si>
  <si>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</si>
  <si>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</si>
  <si>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</si>
  <si>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</si>
  <si>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</si>
  <si>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</si>
  <si>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</si>
  <si>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</si>
  <si>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</si>
  <si>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</si>
  <si>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</si>
  <si>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</si>
  <si>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</si>
  <si>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</si>
  <si>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</si>
  <si>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</si>
  <si>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</si>
  <si>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</si>
  <si>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</si>
  <si>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</si>
  <si>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</si>
  <si>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</si>
  <si>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</si>
  <si>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</si>
  <si>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</si>
  <si>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</si>
  <si>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</si>
  <si>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</si>
  <si>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</si>
  <si>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</si>
  <si>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</si>
  <si>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</si>
  <si>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</si>
  <si>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</si>
  <si>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</si>
  <si>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</si>
  <si>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</si>
  <si>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</si>
  <si>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</si>
  <si>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</si>
  <si>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</si>
  <si>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</si>
  <si>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</si>
  <si>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</si>
  <si>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</si>
  <si>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</si>
  <si>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</si>
  <si>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</si>
  <si>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</si>
  <si>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</si>
  <si>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</si>
  <si>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</si>
  <si>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</si>
  <si>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</si>
  <si>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</si>
  <si>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</si>
  <si>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</si>
  <si>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</si>
  <si>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</si>
  <si>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</si>
  <si>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</si>
  <si>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</si>
  <si>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</si>
  <si>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</si>
  <si>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</si>
  <si>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</si>
  <si>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</si>
  <si>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</si>
  <si>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</si>
  <si>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</si>
  <si>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</si>
  <si>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</si>
  <si>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</si>
  <si>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</si>
  <si>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</si>
  <si>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</si>
  <si>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</si>
  <si>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</si>
  <si>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</si>
  <si>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</si>
  <si>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</si>
  <si>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</si>
  <si>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</si>
  <si>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</si>
  <si>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</si>
  <si>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</si>
  <si>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</si>
  <si>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</si>
  <si>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</si>
  <si>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</si>
  <si>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</si>
  <si>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</si>
  <si>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</si>
  <si>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</si>
  <si>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</si>
  <si>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</si>
  <si>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</si>
  <si>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</si>
  <si>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</si>
  <si>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</si>
  <si>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</si>
  <si>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</si>
  <si>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</si>
  <si>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</si>
  <si>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</si>
  <si>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</si>
  <si>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</si>
  <si>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</si>
  <si>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</si>
  <si>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</si>
  <si>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</si>
  <si>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</si>
  <si>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</si>
  <si>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</si>
  <si>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</si>
  <si>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</si>
  <si>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</si>
  <si>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</si>
  <si>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</si>
  <si>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</si>
  <si>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</si>
  <si>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</si>
  <si>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</si>
  <si>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</si>
  <si>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</si>
  <si>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</si>
  <si>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</si>
  <si>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</si>
  <si>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</si>
  <si>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</si>
  <si>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</si>
  <si>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</si>
  <si>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</si>
  <si>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</si>
  <si>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</si>
  <si>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</si>
  <si>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</si>
  <si>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</si>
  <si>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</si>
  <si>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</si>
  <si>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</si>
  <si>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</si>
  <si>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</si>
  <si>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</si>
  <si>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</si>
  <si>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</si>
  <si>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</si>
  <si>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</si>
  <si>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</si>
  <si>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</si>
  <si>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</si>
  <si>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</si>
  <si>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</si>
  <si>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</si>
  <si>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</si>
  <si>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</si>
  <si>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</si>
  <si>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</si>
  <si>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</si>
  <si>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</si>
  <si>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</si>
  <si>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</si>
  <si>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</si>
  <si>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</si>
  <si>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</si>
  <si>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</si>
  <si>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</si>
  <si>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</si>
  <si>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</si>
  <si>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</si>
  <si>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</si>
  <si>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</si>
  <si>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</si>
  <si>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</si>
  <si>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</si>
  <si>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</si>
  <si>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</si>
  <si>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</si>
  <si>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</si>
  <si>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</si>
  <si>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</si>
  <si>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</si>
  <si>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</si>
  <si>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</si>
  <si>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</si>
  <si>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</si>
  <si>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</si>
  <si>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</si>
  <si>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</si>
  <si>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</si>
  <si>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</si>
  <si>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</si>
  <si>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</si>
  <si>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</si>
  <si>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</si>
  <si>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</si>
  <si>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</si>
  <si>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</si>
  <si>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</si>
  <si>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</si>
  <si>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</si>
  <si>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</si>
  <si>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</si>
  <si>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</si>
  <si>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</si>
  <si>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</si>
  <si>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</si>
  <si>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</si>
  <si>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</si>
  <si>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</si>
  <si>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</si>
  <si>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</si>
  <si>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</si>
  <si>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</si>
  <si>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</si>
  <si>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</si>
  <si>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</si>
  <si>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</si>
  <si>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</si>
  <si>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</si>
  <si>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</si>
  <si>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</si>
  <si>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</si>
  <si>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</si>
  <si>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</si>
  <si>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</si>
  <si>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</si>
  <si>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</si>
  <si>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</si>
  <si>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</si>
  <si>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</si>
  <si>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</si>
  <si>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</si>
  <si>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</si>
  <si>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</si>
  <si>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</si>
  <si>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</si>
  <si>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</si>
  <si>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</si>
  <si>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</si>
  <si>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</si>
  <si>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</si>
  <si>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</si>
  <si>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</si>
  <si>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</si>
  <si>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</si>
  <si>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</si>
  <si>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</si>
  <si>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</si>
  <si>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</si>
  <si>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</si>
  <si>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</si>
  <si>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</si>
  <si>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</si>
  <si>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</si>
  <si>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</si>
  <si>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</si>
  <si>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</si>
  <si>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</si>
  <si>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</si>
  <si>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</si>
  <si>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</si>
  <si>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</si>
  <si>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</si>
  <si>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</si>
  <si>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</si>
  <si>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</si>
  <si>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</si>
  <si>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</si>
  <si>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</si>
  <si>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</si>
  <si>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</si>
  <si>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</si>
  <si>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</si>
  <si>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</si>
  <si>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</si>
  <si>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</si>
  <si>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</si>
  <si>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</si>
  <si>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</si>
  <si>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</si>
  <si>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</si>
  <si>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</si>
  <si>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</si>
  <si>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</si>
  <si>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</si>
  <si>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</si>
  <si>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</si>
  <si>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</si>
  <si>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</si>
  <si>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</si>
  <si>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</si>
  <si>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</si>
  <si>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</si>
  <si>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</si>
  <si>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</si>
  <si>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</si>
  <si>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</si>
  <si>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</si>
  <si>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</si>
  <si>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</si>
  <si>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</si>
  <si>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</si>
  <si>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</si>
  <si>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</si>
  <si>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</si>
  <si>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</si>
  <si>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</si>
  <si>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</si>
  <si>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</si>
  <si>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</si>
  <si>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</si>
  <si>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</si>
  <si>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</si>
  <si>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</si>
  <si>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</si>
  <si>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</si>
  <si>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</si>
  <si>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</si>
  <si>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</si>
  <si>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</si>
  <si>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</si>
  <si>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</si>
  <si>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</si>
  <si>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</si>
  <si>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</si>
  <si>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</si>
  <si>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</si>
  <si>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</si>
  <si>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</si>
  <si>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</si>
  <si>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</si>
  <si>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</si>
  <si>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</si>
  <si>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</si>
  <si>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</si>
  <si>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</si>
  <si>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</si>
  <si>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</si>
  <si>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</si>
  <si>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</si>
  <si>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</si>
  <si>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</si>
  <si>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</si>
  <si>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</si>
  <si>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</si>
  <si>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</si>
  <si>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</si>
  <si>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</si>
  <si>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</si>
  <si>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</si>
  <si>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</si>
  <si>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</si>
  <si>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</si>
  <si>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</si>
  <si>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</si>
  <si>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</si>
  <si>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</si>
  <si>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</si>
  <si>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</si>
  <si>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</si>
  <si>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</si>
  <si>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</si>
  <si>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</si>
  <si>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</si>
  <si>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</si>
  <si>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</si>
  <si>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</si>
  <si>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</si>
  <si>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</si>
  <si>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</si>
  <si>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</si>
  <si>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</si>
  <si>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</si>
  <si>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</si>
  <si>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</si>
  <si>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</si>
  <si>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</si>
  <si>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</si>
  <si>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</si>
  <si>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</si>
  <si>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</si>
  <si>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</si>
  <si>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</si>
  <si>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</si>
  <si>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</si>
  <si>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</si>
  <si>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</si>
  <si>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</si>
  <si>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</si>
  <si>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</si>
  <si>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</si>
  <si>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</si>
  <si>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</si>
  <si>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</si>
  <si>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</si>
  <si>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</si>
  <si>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</si>
  <si>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</si>
  <si>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</si>
  <si>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</si>
  <si>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</si>
  <si>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</si>
  <si>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</si>
  <si>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</si>
  <si>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</si>
  <si>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</si>
  <si>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</si>
  <si>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</si>
  <si>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</si>
  <si>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</si>
  <si>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</si>
  <si>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</si>
  <si>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</si>
  <si>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</si>
  <si>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</si>
  <si>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</si>
  <si>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</si>
  <si>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</si>
  <si>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</si>
  <si>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</si>
  <si>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</si>
  <si>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</si>
  <si>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</si>
  <si>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</si>
  <si>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</si>
  <si>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</si>
  <si>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</si>
  <si>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</si>
  <si>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</si>
  <si>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</si>
  <si>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</si>
  <si>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</si>
  <si>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</si>
  <si>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</si>
  <si>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</si>
  <si>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</si>
  <si>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</si>
  <si>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</si>
  <si>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</si>
  <si>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</si>
  <si>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</si>
  <si>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</si>
  <si>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</si>
  <si>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</si>
  <si>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</si>
  <si>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</si>
  <si>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</si>
  <si>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</si>
  <si>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</si>
  <si>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</si>
  <si>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</si>
  <si>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</si>
  <si>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</si>
  <si>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</si>
  <si>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</si>
  <si>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</si>
  <si>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</si>
  <si>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</si>
  <si>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</si>
  <si>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</si>
  <si>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</si>
  <si>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</si>
  <si>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</si>
  <si>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</si>
  <si>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</si>
  <si>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</si>
  <si>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</si>
  <si>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</si>
  <si>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</si>
  <si>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</si>
  <si>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</si>
  <si>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</si>
  <si>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</si>
  <si>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</si>
  <si>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</si>
  <si>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</si>
  <si>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</si>
  <si>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</si>
  <si>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</si>
  <si>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</si>
  <si>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</si>
  <si>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</si>
  <si>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</si>
  <si>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</si>
  <si>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</si>
  <si>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</si>
  <si>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</si>
  <si>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</si>
  <si>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</si>
  <si>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</si>
  <si>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</si>
  <si>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</si>
  <si>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</si>
  <si>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</si>
  <si>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</si>
  <si>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</si>
  <si>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</si>
  <si>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</si>
  <si>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</si>
  <si>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</si>
  <si>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</si>
  <si>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</si>
  <si>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</si>
  <si>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</si>
  <si>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</si>
  <si>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</si>
  <si>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</si>
  <si>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</si>
  <si>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</si>
  <si>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</si>
  <si>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</si>
  <si>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</si>
  <si>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</si>
  <si>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</si>
  <si>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</si>
  <si>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</si>
  <si>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</si>
  <si>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</si>
  <si>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</si>
  <si>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</si>
  <si>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</si>
  <si>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</si>
  <si>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</si>
  <si>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</si>
  <si>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</si>
  <si>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</si>
  <si>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</si>
  <si>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</si>
  <si>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</si>
  <si>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</si>
  <si>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</si>
  <si>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</si>
  <si>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</si>
  <si>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</si>
  <si>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</si>
  <si>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</si>
  <si>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</si>
  <si>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</si>
  <si>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</si>
  <si>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</si>
  <si>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</si>
  <si>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</si>
  <si>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</si>
  <si>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</si>
  <si>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</si>
  <si>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</si>
  <si>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</si>
  <si>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</si>
  <si>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</si>
  <si>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</si>
  <si>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</si>
  <si>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</si>
  <si>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</si>
  <si>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</si>
  <si>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</si>
  <si>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</si>
  <si>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</si>
  <si>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</si>
  <si>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</si>
  <si>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</si>
  <si>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</si>
  <si>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</si>
  <si>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</si>
  <si>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</si>
  <si>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</si>
  <si>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</si>
  <si>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</si>
  <si>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</si>
  <si>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</si>
  <si>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</si>
  <si>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</si>
  <si>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</si>
  <si>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</si>
  <si>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</si>
  <si>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</si>
  <si>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</si>
  <si>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</si>
  <si>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</si>
  <si>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</si>
  <si>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</si>
  <si>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</si>
  <si>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</si>
  <si>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</si>
  <si>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</si>
  <si>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</si>
  <si>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</si>
  <si>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</si>
  <si>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</si>
  <si>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</si>
  <si>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</si>
  <si>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</si>
  <si>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</si>
  <si>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</si>
  <si>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</si>
  <si>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</si>
  <si>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</si>
  <si>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</si>
  <si>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</si>
  <si>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</si>
  <si>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</si>
  <si>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</si>
  <si>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</si>
  <si>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</si>
  <si>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</si>
  <si>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</si>
  <si>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</si>
  <si>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</si>
  <si>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</si>
  <si>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</si>
  <si>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</si>
  <si>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</si>
  <si>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</si>
  <si>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</si>
  <si>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</si>
  <si>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</si>
  <si>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</si>
  <si>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</si>
  <si>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</si>
  <si>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</si>
  <si>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</si>
  <si>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</si>
  <si>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</si>
  <si>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</si>
  <si>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</si>
  <si>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</si>
  <si>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</si>
  <si>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</si>
  <si>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</si>
  <si>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</si>
  <si>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</si>
  <si>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</si>
  <si>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</si>
  <si>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</si>
  <si>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</si>
  <si>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</si>
  <si>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</si>
  <si>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</si>
  <si>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</si>
  <si>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</si>
  <si>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</si>
  <si>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</si>
  <si>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</si>
  <si>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</si>
  <si>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</si>
  <si>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</si>
  <si>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</si>
  <si>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</si>
  <si>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</si>
  <si>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</si>
  <si>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</si>
  <si>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</si>
  <si>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</si>
  <si>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</si>
  <si>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</si>
  <si>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</si>
  <si>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</si>
  <si>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</si>
  <si>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</si>
  <si>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</si>
  <si>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</si>
  <si>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</si>
  <si>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</si>
  <si>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</si>
  <si>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</si>
  <si>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</si>
  <si>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</si>
  <si>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</si>
  <si>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</si>
  <si>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</si>
  <si>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</si>
  <si>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</si>
  <si>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</si>
  <si>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</si>
  <si>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</si>
  <si>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</si>
  <si>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</si>
  <si>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</si>
  <si>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</si>
  <si>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</si>
  <si>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</si>
  <si>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</si>
  <si>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</si>
  <si>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</si>
  <si>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</si>
  <si>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</si>
  <si>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</si>
  <si>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</si>
  <si>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</si>
  <si>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</si>
  <si>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</si>
  <si>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</si>
  <si>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</si>
  <si>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</si>
  <si>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</si>
  <si>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</si>
  <si>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</si>
  <si>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</si>
  <si>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</si>
  <si>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</si>
  <si>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</si>
  <si>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</si>
  <si>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</si>
  <si>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</si>
  <si>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</si>
  <si>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</si>
  <si>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</si>
  <si>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</si>
  <si>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</si>
  <si>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</si>
  <si>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</si>
  <si>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</si>
  <si>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</si>
  <si>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</si>
  <si>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</si>
  <si>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</si>
  <si>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</si>
  <si>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</si>
  <si>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</si>
  <si>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</si>
  <si>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</si>
  <si>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</si>
  <si>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</si>
  <si>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</si>
  <si>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</si>
  <si>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</si>
  <si>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</si>
  <si>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</si>
  <si>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</si>
  <si>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</si>
  <si>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</si>
  <si>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</si>
  <si>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</si>
  <si>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</si>
  <si>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</si>
  <si>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</si>
  <si>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</si>
  <si>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</si>
  <si>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</si>
  <si>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</si>
  <si>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</si>
  <si>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</si>
  <si>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</si>
  <si>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</si>
  <si>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</si>
  <si>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</si>
  <si>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</si>
  <si>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</si>
  <si>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</si>
  <si>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</si>
  <si>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</si>
  <si>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</si>
  <si>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</si>
  <si>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</si>
  <si>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</si>
  <si>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</si>
  <si>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</si>
  <si>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</si>
  <si>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</si>
  <si>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</si>
  <si>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</si>
  <si>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</si>
  <si>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</si>
  <si>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</si>
  <si>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</si>
  <si>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</si>
  <si>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</si>
  <si>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</si>
  <si>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</si>
  <si>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</si>
  <si>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</si>
  <si>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</si>
  <si>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</si>
  <si>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</si>
  <si>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</si>
  <si>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</si>
  <si>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</si>
  <si>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</si>
  <si>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</si>
  <si>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</si>
  <si>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</si>
  <si>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</si>
  <si>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</si>
  <si>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</si>
  <si>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</si>
  <si>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</si>
  <si>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</si>
  <si>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</si>
  <si>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</si>
  <si>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</si>
  <si>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</si>
  <si>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</si>
  <si>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</si>
  <si>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</si>
  <si>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</si>
  <si>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</si>
  <si>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</si>
  <si>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</si>
  <si>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</si>
  <si>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</si>
  <si>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</si>
  <si>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</si>
  <si>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</si>
  <si>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</si>
  <si>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</si>
  <si>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</si>
  <si>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</si>
  <si>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</si>
  <si>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</si>
  <si>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</si>
  <si>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</si>
  <si>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</si>
  <si>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</si>
  <si>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</si>
  <si>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</si>
  <si>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</si>
  <si>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</si>
  <si>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</si>
  <si>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</si>
  <si>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</si>
  <si>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</si>
  <si>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</si>
  <si>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</si>
  <si>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</si>
  <si>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</si>
  <si>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</si>
  <si>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</si>
  <si>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</si>
  <si>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</si>
  <si>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</si>
  <si>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</si>
  <si>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</si>
  <si>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</si>
  <si>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</si>
  <si>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</si>
  <si>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</si>
  <si>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</si>
  <si>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</si>
  <si>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</si>
  <si>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</si>
  <si>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</si>
  <si>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</si>
  <si>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</si>
  <si>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</si>
  <si>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</si>
  <si>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</si>
  <si>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</si>
  <si>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</si>
  <si>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</si>
  <si>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</si>
  <si>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</si>
  <si>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</si>
  <si>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</si>
  <si>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</si>
  <si>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</si>
  <si>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</si>
  <si>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</si>
  <si>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</si>
  <si>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</si>
  <si>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</si>
  <si>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</si>
  <si>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</si>
  <si>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</si>
  <si>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</si>
  <si>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</si>
  <si>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</si>
  <si>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</si>
  <si>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</si>
  <si>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</si>
  <si>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</si>
  <si>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</si>
  <si>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</si>
  <si>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</si>
  <si>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</si>
  <si>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</si>
  <si>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</si>
  <si>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</si>
  <si>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</si>
  <si>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</si>
  <si>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</si>
  <si>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</si>
  <si>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</si>
  <si>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</si>
  <si>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</si>
  <si>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</si>
  <si>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</si>
  <si>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</si>
  <si>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</si>
  <si>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</si>
  <si>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</si>
  <si>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</si>
  <si>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</si>
  <si>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</si>
  <si>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</si>
  <si>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</si>
  <si>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</si>
  <si>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</si>
  <si>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</si>
  <si>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</si>
  <si>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</si>
  <si>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</si>
  <si>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</si>
  <si>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</si>
  <si>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</si>
  <si>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</si>
  <si>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</si>
  <si>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</si>
  <si>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</si>
  <si>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</si>
  <si>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</si>
  <si>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</si>
  <si>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</si>
  <si>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</si>
  <si>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</si>
  <si>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</si>
  <si>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</si>
  <si>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</si>
  <si>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</si>
  <si>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</si>
  <si>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</si>
  <si>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</si>
  <si>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</si>
  <si>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</si>
  <si>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</si>
  <si>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</si>
  <si>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</si>
  <si>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</si>
  <si>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</si>
  <si>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</si>
  <si>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</si>
  <si>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</si>
  <si>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</si>
  <si>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</si>
  <si>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</si>
  <si>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</si>
  <si>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</si>
  <si>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</si>
  <si>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</si>
  <si>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</si>
  <si>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</si>
  <si>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</si>
  <si>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</si>
  <si>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</si>
  <si>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</si>
  <si>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</si>
  <si>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</si>
  <si>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</si>
  <si>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</si>
  <si>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</si>
  <si>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</si>
  <si>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</si>
  <si>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</si>
  <si>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</si>
  <si>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</si>
  <si>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</si>
  <si>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</si>
  <si>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</si>
  <si>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</si>
  <si>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</si>
  <si>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</si>
  <si>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</si>
  <si>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</si>
  <si>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</si>
  <si>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</si>
  <si>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</si>
  <si>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</si>
  <si>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</si>
  <si>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</si>
  <si>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</si>
  <si>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</si>
  <si>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</si>
  <si>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</si>
  <si>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</si>
  <si>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</si>
  <si>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</si>
  <si>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</si>
  <si>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</si>
  <si>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</si>
  <si>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</si>
  <si>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</si>
  <si>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</si>
  <si>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</si>
  <si>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</si>
  <si>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</si>
  <si>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</si>
  <si>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</si>
  <si>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</si>
  <si>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</si>
  <si>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</si>
  <si>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</si>
  <si>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</si>
  <si>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</si>
  <si>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</si>
  <si>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</si>
  <si>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</si>
  <si>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</si>
  <si>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</si>
  <si>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</si>
  <si>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</si>
  <si>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</si>
  <si>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</si>
  <si>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</si>
  <si>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</si>
  <si>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</si>
  <si>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</si>
  <si>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</si>
  <si>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</si>
  <si>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</si>
  <si>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</si>
  <si>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</si>
  <si>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</si>
  <si>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</si>
  <si>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</si>
  <si>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</si>
  <si>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</si>
  <si>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</si>
  <si>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</si>
  <si>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</si>
  <si>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</si>
  <si>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</si>
  <si>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</si>
  <si>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</si>
  <si>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</si>
  <si>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</si>
  <si>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</si>
  <si>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</si>
  <si>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</si>
  <si>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</si>
  <si>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</si>
  <si>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</si>
  <si>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</si>
  <si>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</si>
  <si>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</si>
  <si>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</si>
  <si>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</si>
  <si>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</si>
  <si>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</si>
  <si>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</si>
  <si>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</si>
  <si>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</si>
  <si>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</si>
  <si>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</si>
  <si>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</si>
  <si>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</si>
  <si>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</si>
  <si>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</si>
  <si>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</si>
  <si>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</si>
  <si>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</si>
  <si>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</si>
  <si>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</si>
  <si>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</si>
  <si>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</si>
  <si>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</si>
  <si>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</si>
  <si>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</si>
  <si>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</si>
  <si>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</si>
  <si>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</si>
  <si>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</si>
  <si>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</si>
  <si>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</si>
  <si>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</si>
  <si>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</si>
  <si>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</si>
  <si>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</si>
  <si>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</si>
  <si>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</si>
  <si>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</si>
  <si>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</si>
  <si>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</si>
  <si>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</si>
  <si>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</si>
  <si>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</si>
  <si>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</si>
  <si>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</si>
  <si>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</si>
  <si>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</si>
  <si>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</si>
  <si>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</si>
  <si>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</si>
  <si>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</si>
  <si>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</si>
  <si>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</si>
  <si>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</si>
  <si>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</si>
  <si>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</si>
  <si>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</si>
  <si>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</si>
  <si>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</si>
  <si>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</si>
  <si>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</si>
  <si>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</si>
  <si>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</si>
  <si>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</si>
  <si>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</si>
  <si>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</si>
  <si>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</si>
  <si>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</si>
  <si>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</si>
  <si>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</si>
  <si>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</si>
  <si>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</si>
  <si>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</si>
  <si>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</si>
  <si>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</si>
  <si>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</si>
  <si>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</si>
  <si>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</si>
  <si>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</si>
  <si>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</si>
  <si>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</si>
  <si>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</si>
  <si>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</si>
  <si>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</si>
  <si>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</si>
  <si>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</si>
  <si>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</si>
  <si>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</si>
  <si>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</si>
  <si>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</si>
  <si>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</si>
  <si>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</si>
  <si>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</si>
  <si>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</si>
  <si>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</si>
  <si>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</si>
  <si>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</si>
  <si>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</si>
  <si>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</si>
  <si>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</si>
  <si>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</si>
  <si>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</si>
  <si>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</si>
  <si>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</si>
  <si>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</si>
  <si>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</si>
  <si>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</si>
  <si>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</si>
  <si>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</si>
  <si>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</si>
  <si>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</si>
  <si>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</si>
  <si>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</si>
  <si>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</si>
  <si>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</si>
  <si>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</si>
  <si>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</si>
  <si>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</si>
  <si>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</si>
  <si>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</si>
  <si>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</si>
  <si>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</si>
  <si>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</si>
  <si>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</si>
  <si>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</si>
  <si>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</si>
  <si>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</si>
  <si>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</si>
  <si>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</si>
  <si>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</si>
  <si>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</si>
  <si>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</si>
  <si>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</si>
  <si>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</si>
  <si>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</si>
  <si>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</si>
  <si>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</si>
  <si>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</si>
  <si>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</si>
  <si>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</si>
  <si>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</si>
  <si>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</si>
  <si>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</si>
  <si>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</si>
  <si>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</si>
  <si>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</si>
  <si>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</si>
  <si>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</si>
  <si>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</si>
  <si>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</si>
  <si>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</si>
  <si>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</si>
  <si>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</si>
  <si>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</si>
  <si>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</si>
  <si>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</si>
  <si>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</si>
  <si>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</si>
  <si>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</si>
  <si>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</si>
  <si>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</si>
  <si>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</si>
  <si>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</si>
  <si>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</si>
  <si>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</si>
  <si>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</si>
  <si>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</si>
  <si>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</si>
  <si>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</si>
  <si>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</si>
  <si>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</si>
  <si>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</si>
  <si>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</si>
  <si>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</si>
  <si>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</si>
  <si>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</si>
  <si>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</si>
  <si>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</si>
  <si>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</si>
  <si>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</si>
  <si>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</si>
  <si>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</si>
  <si>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</si>
  <si>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</si>
  <si>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</si>
  <si>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</si>
  <si>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</si>
  <si>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</si>
  <si>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</si>
  <si>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</si>
  <si>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</si>
  <si>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</si>
  <si>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</si>
  <si>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</si>
  <si>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</si>
  <si>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</si>
  <si>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</si>
  <si>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</si>
  <si>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</si>
  <si>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</si>
  <si>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</si>
  <si>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</si>
  <si>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</si>
  <si>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</si>
  <si>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</si>
  <si>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</si>
  <si>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</si>
  <si>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</si>
  <si>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</si>
  <si>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</si>
  <si>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</si>
  <si>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</si>
  <si>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</si>
  <si>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</si>
  <si>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</si>
  <si>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</si>
  <si>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</si>
  <si>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</si>
  <si>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</si>
  <si>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</si>
  <si>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</si>
  <si>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</si>
  <si>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</si>
  <si>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</si>
  <si>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</si>
  <si>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</si>
  <si>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</si>
  <si>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</si>
  <si>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</si>
  <si>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</si>
  <si>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</si>
  <si>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</si>
  <si>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</si>
  <si>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</si>
  <si>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</si>
  <si>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</si>
  <si>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</si>
  <si>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</si>
  <si>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</si>
  <si>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</si>
  <si>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</si>
  <si>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</si>
  <si>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</si>
  <si>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</si>
  <si>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</si>
  <si>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</si>
  <si>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</si>
  <si>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</si>
  <si>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</si>
  <si>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</si>
  <si>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</si>
  <si>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</si>
  <si>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</si>
  <si>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</si>
  <si>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</si>
  <si>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</si>
  <si>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</si>
  <si>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</si>
  <si>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</si>
  <si>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</si>
  <si>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</si>
  <si>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</si>
  <si>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</si>
  <si>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</si>
  <si>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</si>
  <si>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</si>
  <si>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</si>
  <si>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</si>
  <si>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</si>
  <si>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</si>
  <si>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</si>
  <si>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</si>
  <si>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</si>
  <si>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</si>
  <si>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</si>
  <si>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</si>
  <si>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</si>
  <si>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</si>
  <si>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</si>
  <si>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</si>
  <si>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</si>
  <si>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</si>
  <si>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</si>
  <si>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</si>
  <si>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</si>
  <si>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</si>
  <si>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</si>
  <si>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</si>
  <si>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</si>
  <si>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</si>
  <si>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</si>
  <si>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</si>
  <si>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</si>
  <si>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</si>
  <si>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</si>
  <si>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</si>
  <si>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</si>
  <si>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</si>
  <si>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</si>
  <si>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</si>
  <si>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</si>
  <si>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</si>
  <si>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</si>
  <si>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</si>
  <si>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</si>
  <si>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</si>
  <si>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</si>
  <si>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</si>
  <si>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</si>
  <si>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</si>
  <si>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</si>
  <si>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</si>
  <si>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</si>
  <si>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</si>
  <si>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</si>
  <si>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</si>
  <si>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</si>
  <si>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</si>
  <si>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</si>
  <si>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</si>
  <si>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</si>
  <si>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</si>
  <si>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</si>
  <si>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</si>
  <si>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</si>
  <si>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</si>
  <si>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</si>
  <si>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</si>
  <si>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</si>
  <si>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</si>
  <si>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</si>
  <si>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</si>
  <si>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</si>
  <si>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</si>
  <si>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</si>
  <si>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Previsão de MC1 13h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</si>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</sst>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88" activePane="bottomRight" state="frozen"/>
      <selection pane="bottomRight" activeCell="D396" sqref="D3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 t="s">
        <v>1778</v>
      </c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7" t="s">
        <v>1781</v>
      </c>
      <c r="BK374" s="327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1783</v>
      </c>
      <c r="BK375" s="327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1785</v>
      </c>
      <c r="BK376" s="327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7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1798</v>
      </c>
      <c r="BK384" s="327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9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1803</v>
      </c>
      <c r="BK386" s="327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7" t="s">
        <v>1804</v>
      </c>
      <c r="BK389" s="327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>V86</v>
      </c>
      <c r="B396" s="163"/>
      <c r="C396" s="8"/>
      <c r="D396" s="51" t="s">
        <v>813</v>
      </c>
      <c r="E396" s="312">
        <v>497</v>
      </c>
      <c r="F396" s="167"/>
      <c r="G396" s="9" t="e">
        <f>IF(D396="","*",VLOOKUP(F396,BS_ATIVIDADE[#All],3,FALSE))</f>
        <v>#N/A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e">
        <f>IF(D396="","*",VLOOKUP(AI396,BS_ATIVIDADE[#Data],3,FALSE))</f>
        <v>#N/A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>
        <f>IF(D396="","*",IFERROR(IF(ISODD(COUNT(AS396:AX396)),"ERRO",SUM((AT396-AS396),(AV396-AU396),(AX396-AW396))),"ERRO"))</f>
        <v>0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91" t="s">
        <v>1806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1807</v>
      </c>
      <c r="E3" s="313" t="s">
        <v>1808</v>
      </c>
      <c r="F3" s="313" t="s">
        <v>1809</v>
      </c>
      <c r="G3" s="313" t="s">
        <v>1810</v>
      </c>
      <c r="H3" s="313" t="s">
        <v>1811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1812</v>
      </c>
      <c r="G6" s="314"/>
      <c r="H6" s="314"/>
    </row>
    <row r="7" spans="3:8">
      <c r="C7" s="314" t="s">
        <v>847</v>
      </c>
      <c r="D7" s="314">
        <v>7632</v>
      </c>
      <c r="E7" s="315">
        <v>46045</v>
      </c>
      <c r="F7" s="317">
        <v>3200</v>
      </c>
      <c r="G7" s="314"/>
      <c r="H7" s="314"/>
    </row>
    <row r="8" spans="3:8">
      <c r="C8" s="314" t="s">
        <v>847</v>
      </c>
      <c r="D8" s="314">
        <v>9414</v>
      </c>
      <c r="E8" s="315">
        <v>46045</v>
      </c>
      <c r="F8" s="314">
        <v>7000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1813</v>
      </c>
      <c r="G10" s="314" t="s">
        <v>1814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1815</v>
      </c>
      <c r="G11" s="314" t="s">
        <v>1816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1817</v>
      </c>
      <c r="G12" s="314" t="s">
        <v>1816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1818</v>
      </c>
      <c r="W1" s="397"/>
      <c r="X1" s="397"/>
      <c r="Y1" s="103"/>
    </row>
    <row r="2" spans="1:25" s="100" customFormat="1" ht="11.25" customHeight="1">
      <c r="A2" s="104" t="s">
        <v>1819</v>
      </c>
      <c r="B2" s="104" t="s">
        <v>1820</v>
      </c>
      <c r="C2" s="104" t="s">
        <v>605</v>
      </c>
      <c r="D2" s="105" t="s">
        <v>1177</v>
      </c>
      <c r="E2" s="105" t="s">
        <v>1178</v>
      </c>
      <c r="F2" s="105" t="s">
        <v>1821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1822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V86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>
        <f ca="1">_xlfn.XLOOKUP(G393&amp;$V$2,BS_CONTROLE[CHAVE],BS_CONTROLE[Quantidade_11],"-")</f>
        <v>0</v>
      </c>
      <c r="W393" s="111" t="str">
        <f ca="1">_xlfn.XLOOKUP(G393&amp;$W$2,BS_CONTROLE[CHAVE],BS_CONTROLE[Quantidade_11],"-")</f>
        <v>-</v>
      </c>
      <c r="X393" s="111">
        <f ca="1">_xlfn.XLOOKUP(G393&amp;$X$2,BS_CONTROLE[CHAVE],BS_CONTROLE[Quantidade_11],"-")</f>
        <v>1894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1823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1824</v>
      </c>
      <c r="C2" s="95" t="s">
        <v>1162</v>
      </c>
      <c r="D2" s="95" t="s">
        <v>1164</v>
      </c>
      <c r="E2" s="95" t="s">
        <v>1825</v>
      </c>
      <c r="F2" s="95" t="s">
        <v>1826</v>
      </c>
      <c r="G2" s="95" t="s">
        <v>1827</v>
      </c>
      <c r="H2" s="95" t="s">
        <v>1828</v>
      </c>
      <c r="I2" s="95" t="s">
        <v>1829</v>
      </c>
      <c r="J2" s="95" t="s">
        <v>1830</v>
      </c>
      <c r="K2" s="130" t="s">
        <v>1831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V86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V86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1832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1833</v>
      </c>
      <c r="C4" s="318" t="s">
        <v>1834</v>
      </c>
      <c r="D4" s="318" t="s">
        <v>1835</v>
      </c>
      <c r="E4" s="318" t="s">
        <v>1836</v>
      </c>
      <c r="F4" s="318" t="s">
        <v>7</v>
      </c>
      <c r="G4" s="318" t="s">
        <v>1837</v>
      </c>
      <c r="H4" s="187"/>
    </row>
    <row r="5" spans="1:8" ht="43.5">
      <c r="A5" s="187"/>
      <c r="B5" s="319" t="s">
        <v>1838</v>
      </c>
      <c r="C5" s="319">
        <v>309525</v>
      </c>
      <c r="D5" s="319" t="s">
        <v>1839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1840</v>
      </c>
      <c r="C6" s="319">
        <v>256875</v>
      </c>
      <c r="D6" s="319" t="s">
        <v>1841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1842</v>
      </c>
      <c r="C7" s="319">
        <v>257278</v>
      </c>
      <c r="D7" s="319" t="s">
        <v>1843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1844</v>
      </c>
      <c r="C8" s="319">
        <v>261794</v>
      </c>
      <c r="D8" s="319" t="s">
        <v>1845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1846</v>
      </c>
      <c r="C9" s="319">
        <v>257033</v>
      </c>
      <c r="D9" s="319" t="s">
        <v>1847</v>
      </c>
      <c r="E9" s="319" t="s">
        <v>838</v>
      </c>
      <c r="F9" s="319" t="s">
        <v>194</v>
      </c>
      <c r="G9" s="319" t="s">
        <v>1848</v>
      </c>
      <c r="H9" s="187"/>
    </row>
    <row r="10" spans="1:8" ht="43.5">
      <c r="A10" s="187"/>
      <c r="B10" s="319" t="s">
        <v>1849</v>
      </c>
      <c r="C10" s="319">
        <v>396578</v>
      </c>
      <c r="D10" s="319" t="s">
        <v>1850</v>
      </c>
      <c r="E10" s="319" t="s">
        <v>838</v>
      </c>
      <c r="F10" s="319" t="s">
        <v>194</v>
      </c>
      <c r="G10" s="319" t="s">
        <v>1848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1851</v>
      </c>
      <c r="D5" s="401"/>
      <c r="E5" s="401"/>
      <c r="F5" s="401"/>
      <c r="G5" s="401"/>
      <c r="H5" s="401"/>
      <c r="I5" s="401"/>
      <c r="J5" s="402"/>
      <c r="K5" s="403" t="s">
        <v>1852</v>
      </c>
      <c r="L5" s="404"/>
      <c r="M5" s="404"/>
      <c r="N5" s="404"/>
      <c r="O5" s="405" t="s">
        <v>1853</v>
      </c>
      <c r="P5" s="406"/>
      <c r="Q5" s="407"/>
    </row>
    <row r="6" spans="1:17" s="93" customFormat="1" ht="15.75" customHeight="1">
      <c r="A6" s="87" t="s">
        <v>1821</v>
      </c>
      <c r="B6" s="94" t="s">
        <v>1820</v>
      </c>
      <c r="C6" s="95" t="s">
        <v>1177</v>
      </c>
      <c r="D6" s="96" t="s">
        <v>1178</v>
      </c>
      <c r="E6" s="95" t="s">
        <v>1854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1855</v>
      </c>
      <c r="M6" s="138" t="s">
        <v>628</v>
      </c>
      <c r="N6" s="139" t="s">
        <v>1172</v>
      </c>
      <c r="O6" s="241" t="s">
        <v>1215</v>
      </c>
      <c r="P6" s="152"/>
      <c r="Q6" s="188" t="s">
        <v>1856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Previsão de MC1 13h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V86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2026-01-23T16:09:11Z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