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06" documentId="8_{B6337239-1A00-434D-AAD0-422EA1FEB5AE}" xr6:coauthVersionLast="47" xr6:coauthVersionMax="47" xr10:uidLastSave="{A7D999A3-E101-4227-8677-2166AA93EA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K352" i="12"/>
  <c r="L352" i="12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L353" i="12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<sst xmlns="http://schemas.openxmlformats.org/spreadsheetml/2006/main" count="9571" uniqueCount="1943">
  <si>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</si>
  <si>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</si>
  <si>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</si>
  <si>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</si>
  <si>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</si>
  <si>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</si>
  <si>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</si>
  <si>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</si>
  <si>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</si>
  <si>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</si>
  <si>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</si>
  <si>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</si>
  <si>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</si>
  <si>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</si>
  <si>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</si>
  <si>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</si>
  <si>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</si>
  <si>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</si>
  <si>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</si>
  <si>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</si>
  <si>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</si>
  <si>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</si>
  <si>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</si>
  <si>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</si>
  <si>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</si>
  <si>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</si>
  <si>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</si>
  <si>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</si>
  <si>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</si>
  <si>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</si>
  <si>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</si>
  <si>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</si>
  <si>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</si>
  <si>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</si>
  <si>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</si>
  <si>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</si>
  <si>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</si>
  <si>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</si>
  <si>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</si>
  <si>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</si>
  <si>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</si>
  <si>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</si>
  <si>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</si>
  <si>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</si>
  <si>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</si>
  <si>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</si>
  <si>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</si>
  <si>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</si>
  <si>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</si>
  <si>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</si>
  <si>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</si>
  <si>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</si>
  <si>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</si>
  <si>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</si>
  <si>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</si>
  <si>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</si>
  <si>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</si>
  <si>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</si>
  <si>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</si>
  <si>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</si>
  <si>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</si>
  <si>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</si>
  <si>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</si>
  <si>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</si>
  <si>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</si>
  <si>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</si>
  <si>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</si>
  <si>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</si>
  <si>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</si>
  <si>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</si>
  <si>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</si>
  <si>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</si>
  <si>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</si>
  <si>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</si>
  <si>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</si>
  <si>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</si>
  <si>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</si>
  <si>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</si>
  <si>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</si>
  <si>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</si>
  <si>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</si>
  <si>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</si>
  <si>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</si>
  <si>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</si>
  <si>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</si>
  <si>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</si>
  <si>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</si>
  <si>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</si>
  <si>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</si>
  <si>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</si>
  <si>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</si>
  <si>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</si>
  <si>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</si>
  <si>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</si>
  <si>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</si>
  <si>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</si>
  <si>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</si>
  <si>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</si>
  <si>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</si>
  <si>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</si>
  <si>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</si>
  <si>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</si>
  <si>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</si>
  <si>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</si>
  <si>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</si>
  <si>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</si>
  <si>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</si>
  <si>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</si>
  <si>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</si>
  <si>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</si>
  <si>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</si>
  <si>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</si>
  <si>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</si>
  <si>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</si>
  <si>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</si>
  <si>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</si>
  <si>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</si>
  <si>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</si>
  <si>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</si>
  <si>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</si>
  <si>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</si>
  <si>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</si>
  <si>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</si>
  <si>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</si>
  <si>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</si>
  <si>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</si>
  <si>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</si>
  <si>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</si>
  <si>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</si>
  <si>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</si>
  <si>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</si>
  <si>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</si>
  <si>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</si>
  <si>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</si>
  <si>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</si>
  <si>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</si>
  <si>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</si>
  <si>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</si>
  <si>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</si>
  <si>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</si>
  <si>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</si>
  <si>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</si>
  <si>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</si>
  <si>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</si>
  <si>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</si>
  <si>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</si>
  <si>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</si>
  <si>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</si>
  <si>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</si>
  <si>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</si>
  <si>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</si>
  <si>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</si>
  <si>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</si>
  <si>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</si>
  <si>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</si>
  <si>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</si>
  <si>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</si>
  <si>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</si>
  <si>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</si>
  <si>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</si>
  <si>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</si>
  <si>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</si>
  <si>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</si>
  <si>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</si>
  <si>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</si>
  <si>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</si>
  <si>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</si>
  <si>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</si>
  <si>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</si>
  <si>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</si>
  <si>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</si>
  <si>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</si>
  <si>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</si>
  <si>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</si>
  <si>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</si>
  <si>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</si>
  <si>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</si>
  <si>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</si>
  <si>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</si>
  <si>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</si>
  <si>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</si>
  <si>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</si>
  <si>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</si>
  <si>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</si>
  <si>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</si>
  <si>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</si>
  <si>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</si>
  <si>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</si>
  <si>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</si>
  <si>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</si>
  <si>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</si>
  <si>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</si>
  <si>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</si>
  <si>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</si>
  <si>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</si>
  <si>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</si>
  <si>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</si>
  <si>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</si>
  <si>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</si>
  <si>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</si>
  <si>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</si>
  <si>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</si>
  <si>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</si>
  <si>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</si>
  <si>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</si>
  <si>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</si>
  <si>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</si>
  <si>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</si>
  <si>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</si>
  <si>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</si>
  <si>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</si>
  <si>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</si>
  <si>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</si>
  <si>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</si>
  <si>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</si>
  <si>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</si>
  <si>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</si>
  <si>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</si>
  <si>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</si>
  <si>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</si>
  <si>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</si>
  <si>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</si>
  <si>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</si>
  <si>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</si>
  <si>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</si>
  <si>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</si>
  <si>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</si>
  <si>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</si>
  <si>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</si>
  <si>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</si>
  <si>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</si>
  <si>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</si>
  <si>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</si>
  <si>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</si>
  <si>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</si>
  <si>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</si>
  <si>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</si>
  <si>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</si>
  <si>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</si>
  <si>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</si>
  <si>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</si>
  <si>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</si>
  <si>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</si>
  <si>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</si>
  <si>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</si>
  <si>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</si>
  <si>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</si>
  <si>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</si>
  <si>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</si>
  <si>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</si>
  <si>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</si>
  <si>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</si>
  <si>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</si>
  <si>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</si>
  <si>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</si>
  <si>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</si>
  <si>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</si>
  <si>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</si>
  <si>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</si>
  <si>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</si>
  <si>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</si>
  <si>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</si>
  <si>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</si>
  <si>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</si>
  <si>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</si>
  <si>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</si>
  <si>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</si>
  <si>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</si>
  <si>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</si>
  <si>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</si>
  <si>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</si>
  <si>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</si>
  <si>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</si>
  <si>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</si>
  <si>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</si>
  <si>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</si>
  <si>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</si>
  <si>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</si>
  <si>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</si>
  <si>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</si>
  <si>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</si>
  <si>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</si>
  <si>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</si>
  <si>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</si>
  <si>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</si>
  <si>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</si>
  <si>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</si>
  <si>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</si>
  <si>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</si>
  <si>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</si>
  <si>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</si>
  <si>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</si>
  <si>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</si>
  <si>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</si>
  <si>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</si>
  <si>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</si>
  <si>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</si>
  <si>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</si>
  <si>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</si>
  <si>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</si>
  <si>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</si>
  <si>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</si>
  <si>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</si>
  <si>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</si>
  <si>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</si>
  <si>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</si>
  <si>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</si>
  <si>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</si>
  <si>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</si>
  <si>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</si>
  <si>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</si>
  <si>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</si>
  <si>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</si>
  <si>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</si>
  <si>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</si>
  <si>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</si>
  <si>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</si>
  <si>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</si>
  <si>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</si>
  <si>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</si>
  <si>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</si>
  <si>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</si>
  <si>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</si>
  <si>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</si>
  <si>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</si>
  <si>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</si>
  <si>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</si>
  <si>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</si>
  <si>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</si>
  <si>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</si>
  <si>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</si>
  <si>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</si>
  <si>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</si>
  <si>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</si>
  <si>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</si>
  <si>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</si>
  <si>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</si>
  <si>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</si>
  <si>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</si>
  <si>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</si>
  <si>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</si>
  <si>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</si>
  <si>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</si>
  <si>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</si>
  <si>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</si>
  <si>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</si>
  <si>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</si>
  <si>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</si>
  <si>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</si>
  <si>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</si>
  <si>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</si>
  <si>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</si>
  <si>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</si>
  <si>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</si>
  <si>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</si>
  <si>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</si>
  <si>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</si>
  <si>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</si>
  <si>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</si>
  <si>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</si>
  <si>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</si>
  <si>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</si>
  <si>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</si>
  <si>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</si>
  <si>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</si>
  <si>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</si>
  <si>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</si>
  <si>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</si>
  <si>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</si>
  <si>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</si>
  <si>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</si>
  <si>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</si>
  <si>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</si>
  <si>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</si>
  <si>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</si>
  <si>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</si>
  <si>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</si>
  <si>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</si>
  <si>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</si>
  <si>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</si>
  <si>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</si>
  <si>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</si>
  <si>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</si>
  <si>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</si>
  <si>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</si>
  <si>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</si>
  <si>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</si>
  <si>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</si>
  <si>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</si>
  <si>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</si>
  <si>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</si>
  <si>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</si>
  <si>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</si>
  <si>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</si>
  <si>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</si>
  <si>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</si>
  <si>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</si>
  <si>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</si>
  <si>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</si>
  <si>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</si>
  <si>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</si>
  <si>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</si>
  <si>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</si>
  <si>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</si>
  <si>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</si>
  <si>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</si>
  <si>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</si>
  <si>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</si>
  <si>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</si>
  <si>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</si>
  <si>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</si>
  <si>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</si>
  <si>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</si>
  <si>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</si>
  <si>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</si>
  <si>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</si>
  <si>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</si>
  <si>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</si>
  <si>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</si>
  <si>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</si>
  <si>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</si>
  <si>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</si>
  <si>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</si>
  <si>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</si>
  <si>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</si>
  <si>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</si>
  <si>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</si>
  <si>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</si>
  <si>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</si>
  <si>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</si>
  <si>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</si>
  <si>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</si>
  <si>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</si>
  <si>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</si>
  <si>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</si>
  <si>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</si>
  <si>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</si>
  <si>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</si>
  <si>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</si>
  <si>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</si>
  <si>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</si>
  <si>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</si>
  <si>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</si>
  <si>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</si>
  <si>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</si>
  <si>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</si>
  <si>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</si>
  <si>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</si>
  <si>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</si>
  <si>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</si>
  <si>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</si>
  <si>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</si>
  <si>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</si>
  <si>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</si>
  <si>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</si>
  <si>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</si>
  <si>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</si>
  <si>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</si>
  <si>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</si>
  <si>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</si>
  <si>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</si>
  <si>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</si>
  <si>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</si>
  <si>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</si>
  <si>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</si>
  <si>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</si>
  <si>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</si>
  <si>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</si>
  <si>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</si>
  <si>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</si>
  <si>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</si>
  <si>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</si>
  <si>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</si>
  <si>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</si>
  <si>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</si>
  <si>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</si>
  <si>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</si>
  <si>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</si>
  <si>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</si>
  <si>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</si>
  <si>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</si>
  <si>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</si>
  <si>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</si>
  <si>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</si>
  <si>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</si>
  <si>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</si>
  <si>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</si>
  <si>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</si>
  <si>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</si>
  <si>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</si>
  <si>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</si>
  <si>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</si>
  <si>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</si>
  <si>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</si>
  <si>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</si>
  <si>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</si>
  <si>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</si>
  <si>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</si>
  <si>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</si>
  <si>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</si>
  <si>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</si>
  <si>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</si>
  <si>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</si>
  <si>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</si>
  <si>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</si>
  <si>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</si>
  <si>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</si>
  <si>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</si>
  <si>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</si>
  <si>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</si>
  <si>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</si>
  <si>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</si>
  <si>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</si>
  <si>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</si>
  <si>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</si>
  <si>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</si>
  <si>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</si>
  <si>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</si>
  <si>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</si>
  <si>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</si>
  <si>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</si>
  <si>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</si>
  <si>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</si>
  <si>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</si>
  <si>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</si>
  <si>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</si>
  <si>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</si>
  <si>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</si>
  <si>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</si>
  <si>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</si>
  <si>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</si>
  <si>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</si>
  <si>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</si>
  <si>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</si>
  <si>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</si>
  <si>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</si>
  <si>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</si>
  <si>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</si>
  <si>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</si>
  <si>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</si>
  <si>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</si>
  <si>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</si>
  <si>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</si>
  <si>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</si>
  <si>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</si>
  <si>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</si>
  <si>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</si>
  <si>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</si>
  <si>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</si>
  <si>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</si>
  <si>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</si>
  <si>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</si>
  <si>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</si>
  <si>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</si>
  <si>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</si>
  <si>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</si>
  <si>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</si>
  <si>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</si>
  <si>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</si>
  <si>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</si>
  <si>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</si>
  <si>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</si>
  <si>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</si>
  <si>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</si>
  <si>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</si>
  <si>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</si>
  <si>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</si>
  <si>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</si>
  <si>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</si>
  <si>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</si>
  <si>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</si>
  <si>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</si>
  <si>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</si>
  <si>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</si>
  <si>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</si>
  <si>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</si>
  <si>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</si>
  <si>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</si>
  <si>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</si>
  <si>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</si>
  <si>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</si>
  <si>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</si>
  <si>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</si>
  <si>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</si>
  <si>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</si>
  <si>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</si>
  <si>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</si>
  <si>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</si>
  <si>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</si>
  <si>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</si>
  <si>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</si>
  <si>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</si>
  <si>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</si>
  <si>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</si>
  <si>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</si>
  <si>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</si>
  <si>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</si>
  <si>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</si>
  <si>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</si>
  <si>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</si>
  <si>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</si>
  <si>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</si>
  <si>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</si>
  <si>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</si>
  <si>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</si>
  <si>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</si>
  <si>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</si>
  <si>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</si>
  <si>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</si>
  <si>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</si>
  <si>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</si>
  <si>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</si>
  <si>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</si>
  <si>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</si>
  <si>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</si>
  <si>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</si>
  <si>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</si>
  <si>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</si>
  <si>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</si>
  <si>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</si>
  <si>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</si>
  <si>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</si>
  <si>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</si>
  <si>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</si>
  <si>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</si>
  <si>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</si>
  <si>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</si>
  <si>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</si>
  <si>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</si>
  <si>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</si>
  <si>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</si>
  <si>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</si>
  <si>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</si>
  <si>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</si>
  <si>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</si>
  <si>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</si>
  <si>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</si>
  <si>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</si>
  <si>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</si>
  <si>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</si>
  <si>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</si>
  <si>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</si>
  <si>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</si>
  <si>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</si>
  <si>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</si>
  <si>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</si>
  <si>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</si>
  <si>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</si>
  <si>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</si>
  <si>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</si>
  <si>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</si>
  <si>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</si>
  <si>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</si>
  <si>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</si>
  <si>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</si>
  <si>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</si>
  <si>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</si>
  <si>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</si>
  <si>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</si>
  <si>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</si>
  <si>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</si>
  <si>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</si>
  <si>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</si>
  <si>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</si>
  <si>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</si>
  <si>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</si>
  <si>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</si>
  <si>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</si>
  <si>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</si>
  <si>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</si>
  <si>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</si>
  <si>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</si>
  <si>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</si>
  <si>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</si>
  <si>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</si>
  <si>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</si>
  <si>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</si>
  <si>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</si>
  <si>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</si>
  <si>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</si>
  <si>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</si>
  <si>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</si>
  <si>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</si>
  <si>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</si>
  <si>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</si>
  <si>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</si>
  <si>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</si>
  <si>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</si>
  <si>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</si>
  <si>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</si>
  <si>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</si>
  <si>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</si>
  <si>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</si>
  <si>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</si>
  <si>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</si>
  <si>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</si>
  <si>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</si>
  <si>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</si>
  <si>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</si>
  <si>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</si>
  <si>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</si>
  <si>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</si>
  <si>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</si>
  <si>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</si>
  <si>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</si>
  <si>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</si>
  <si>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</si>
  <si>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</si>
  <si>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</si>
  <si>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</si>
  <si>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</si>
  <si>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</si>
  <si>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</si>
  <si>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</si>
  <si>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</si>
  <si>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</si>
  <si>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</si>
  <si>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</si>
  <si>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</si>
  <si>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</si>
  <si>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</si>
  <si>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</si>
  <si>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</si>
  <si>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</si>
  <si>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</si>
  <si>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</si>
  <si>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</si>
  <si>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</si>
  <si>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</si>
  <si>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</si>
  <si>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</si>
  <si>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</si>
  <si>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</si>
  <si>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</si>
  <si>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</si>
  <si>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</si>
  <si>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</si>
  <si>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</si>
  <si>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</si>
  <si>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</si>
  <si>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</si>
  <si>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</si>
  <si>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</si>
  <si>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</si>
  <si>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</si>
  <si>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</si>
  <si>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</si>
  <si>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</si>
  <si>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</si>
  <si>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</si>
  <si>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</si>
  <si>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</si>
  <si>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</si>
  <si>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</si>
  <si>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</si>
  <si>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</si>
  <si>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</si>
  <si>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</si>
  <si>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</si>
  <si>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</si>
  <si>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</si>
  <si>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</si>
  <si>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</si>
  <si>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</si>
  <si>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</si>
  <si>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</si>
  <si>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</si>
  <si>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</si>
  <si>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</si>
  <si>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</si>
  <si>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</si>
  <si>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</si>
  <si>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</si>
  <si>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</si>
  <si>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</si>
  <si>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</si>
  <si>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</si>
  <si>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</si>
  <si>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</si>
  <si>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</si>
  <si>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</si>
  <si>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</si>
  <si>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</si>
  <si>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</si>
  <si>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</si>
  <si>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</si>
  <si>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</si>
  <si>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</si>
  <si>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</si>
  <si>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</si>
  <si>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</si>
  <si>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</si>
  <si>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</si>
  <si>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</si>
  <si>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</si>
  <si>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</si>
  <si>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</si>
  <si>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</si>
  <si>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</si>
  <si>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</si>
  <si>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</si>
  <si>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</si>
  <si>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</si>
  <si>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</si>
  <si>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</si>
  <si>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</si>
  <si>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</si>
  <si>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</si>
  <si>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</si>
  <si>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</si>
  <si>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</si>
  <si>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</si>
  <si>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</si>
  <si>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</si>
  <si>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</si>
  <si>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</si>
  <si>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</si>
  <si>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</si>
  <si>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</si>
  <si>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</si>
  <si>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</si>
  <si>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</si>
  <si>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</si>
  <si>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</si>
  <si>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</si>
  <si>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</si>
  <si>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</si>
  <si>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</si>
  <si>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</si>
  <si>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</si>
  <si>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</si>
  <si>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</si>
  <si>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</si>
  <si>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</si>
  <si>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</si>
  <si>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</si>
  <si>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</si>
  <si>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</si>
  <si>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</si>
  <si>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</si>
  <si>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</si>
  <si>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</si>
  <si>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</si>
  <si>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</si>
  <si>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</si>
  <si>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</si>
  <si>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</si>
  <si>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</si>
  <si>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</si>
  <si>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</si>
  <si>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</si>
  <si>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</si>
  <si>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</si>
  <si>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</si>
  <si>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</si>
  <si>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</si>
  <si>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</si>
  <si>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</si>
  <si>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</si>
  <si>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</si>
  <si>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</si>
  <si>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</si>
  <si>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</si>
  <si>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</si>
  <si>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</si>
  <si>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</si>
  <si>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</si>
  <si>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</si>
  <si>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</si>
  <si>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</si>
  <si>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</si>
  <si>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</si>
  <si>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</si>
  <si>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</si>
  <si>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</si>
  <si>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</si>
  <si>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</si>
  <si>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</si>
  <si>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</si>
  <si>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</si>
  <si>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</si>
  <si>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</si>
  <si>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</si>
  <si>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</si>
  <si>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</si>
  <si>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</si>
  <si>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</si>
  <si>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</si>
  <si>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</si>
  <si>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</si>
  <si>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</si>
  <si>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</si>
  <si>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</si>
  <si>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</si>
  <si>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</si>
  <si>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</si>
  <si>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</si>
  <si>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</si>
  <si>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</si>
  <si>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</si>
  <si>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</si>
  <si>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</si>
  <si>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</si>
  <si>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</si>
  <si>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</si>
  <si>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</si>
  <si>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</si>
  <si>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</si>
  <si>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</si>
  <si>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</si>
  <si>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</si>
  <si>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</si>
  <si>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</si>
  <si>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</si>
  <si>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</si>
  <si>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</si>
  <si>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</si>
  <si>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</si>
  <si>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</si>
  <si>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</si>
  <si>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</si>
  <si>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</si>
  <si>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</si>
  <si>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</si>
  <si>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</si>
  <si>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</si>
  <si>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</si>
  <si>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</si>
  <si>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</si>
  <si>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</si>
  <si>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</si>
  <si>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</si>
  <si>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</si>
  <si>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</si>
  <si>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</si>
  <si>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</si>
  <si>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</si>
  <si>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</si>
  <si>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</si>
  <si>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</si>
  <si>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</si>
  <si>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</si>
  <si>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</si>
  <si>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</si>
  <si>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</si>
  <si>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</si>
  <si>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</si>
  <si>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</si>
  <si>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</si>
  <si>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</si>
  <si>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</si>
  <si>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</si>
  <si>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</si>
  <si>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</si>
  <si>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</si>
  <si>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</si>
  <si>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</si>
  <si>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</si>
  <si>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</si>
  <si>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</si>
  <si>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</si>
  <si>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</si>
  <si>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</si>
  <si>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</si>
  <si>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</si>
  <si>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</si>
  <si>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</si>
  <si>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</si>
  <si>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</si>
  <si>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</si>
  <si>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</si>
  <si>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</si>
  <si>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</si>
  <si>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</si>
  <si>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</si>
  <si>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</si>
  <si>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</si>
  <si>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</si>
  <si>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</si>
  <si>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</si>
  <si>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</si>
  <si>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</si>
  <si>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</si>
  <si>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</si>
  <si>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</si>
  <si>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</si>
  <si>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</si>
  <si>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</si>
  <si>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</si>
  <si>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</si>
  <si>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</si>
  <si>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</si>
  <si>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</si>
  <si>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</si>
  <si>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</si>
  <si>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</si>
  <si>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</si>
  <si>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</si>
  <si>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</si>
  <si>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</si>
  <si>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</si>
  <si>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</si>
  <si>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</si>
  <si>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</si>
  <si>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</si>
  <si>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</si>
  <si>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</si>
  <si>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</si>
  <si>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</si>
  <si>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</si>
  <si>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</si>
  <si>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</si>
  <si>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</si>
  <si>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</si>
  <si>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</si>
  <si>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</si>
  <si>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</si>
  <si>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</si>
  <si>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</si>
  <si>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</si>
  <si>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</si>
  <si>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</si>
  <si>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</si>
  <si>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</si>
  <si>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</si>
  <si>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</si>
  <si>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</si>
  <si>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</si>
  <si>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</si>
  <si>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</si>
  <si>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</si>
  <si>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</si>
  <si>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</si>
  <si>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</si>
  <si>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</si>
  <si>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</si>
  <si>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</si>
  <si>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</si>
  <si>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</si>
  <si>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</si>
  <si>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</si>
  <si>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</si>
  <si>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</si>
  <si>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</si>
  <si>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</si>
  <si>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</si>
  <si>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</si>
  <si>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</si>
  <si>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</si>
  <si>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</si>
  <si>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</si>
  <si>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</si>
  <si>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</si>
  <si>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</si>
  <si>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</si>
  <si>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</si>
  <si>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</si>
  <si>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</si>
  <si>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</si>
  <si>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</si>
  <si>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</si>
  <si>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</si>
  <si>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</si>
  <si>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</si>
  <si>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</si>
  <si>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</si>
  <si>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</si>
  <si>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</si>
  <si>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</si>
  <si>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</si>
  <si>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</si>
  <si>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</si>
  <si>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</si>
  <si>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</si>
  <si>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</si>
  <si>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</si>
  <si>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</si>
  <si>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</si>
  <si>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</si>
  <si>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</si>
  <si>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</si>
  <si>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</si>
  <si>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</si>
  <si>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</si>
  <si>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</si>
  <si>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</si>
  <si>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</si>
  <si>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</si>
  <si>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</si>
  <si>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</si>
  <si>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</si>
  <si>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</si>
  <si>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</si>
  <si>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</si>
  <si>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</si>
  <si>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</si>
  <si>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</si>
  <si>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</si>
  <si>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</si>
  <si>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</si>
  <si>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</si>
  <si>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</si>
  <si>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</si>
  <si>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</si>
  <si>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</si>
  <si>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</si>
  <si>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</si>
  <si>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</si>
  <si>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</si>
  <si>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</si>
  <si>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</si>
  <si>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</si>
  <si>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</si>
  <si>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</si>
  <si>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</si>
  <si>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</si>
  <si>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</si>
  <si>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</si>
  <si>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</si>
  <si>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</si>
  <si>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</si>
  <si>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</si>
  <si>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</si>
  <si>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</si>
  <si>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</si>
  <si>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</si>
  <si>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</si>
  <si>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</si>
  <si>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</si>
  <si>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</si>
  <si>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</si>
  <si>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</si>
  <si>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</si>
  <si>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</si>
  <si>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</si>
  <si>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</si>
  <si>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</si>
  <si>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</si>
  <si>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</si>
  <si>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</si>
  <si>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</si>
  <si>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</si>
  <si>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</si>
  <si>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</si>
  <si>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</si>
  <si>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</si>
  <si>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</si>
  <si>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</si>
  <si>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</si>
  <si>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</si>
  <si>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</si>
  <si>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</si>
  <si>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</si>
  <si>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</si>
  <si>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</si>
  <si>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</si>
  <si>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</si>
  <si>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</si>
  <si>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</si>
  <si>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</si>
  <si>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</si>
  <si>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</si>
  <si>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</si>
  <si>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</si>
  <si>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</si>
  <si>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</si>
  <si>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</si>
  <si>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</si>
  <si>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</si>
  <si>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</si>
  <si>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</si>
  <si>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</si>
  <si>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</si>
  <si>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</si>
  <si>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</si>
  <si>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</si>
  <si>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</si>
  <si>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</si>
  <si>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</si>
  <si>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</si>
  <si>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</si>
  <si>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</si>
  <si>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</si>
  <si>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</si>
  <si>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</si>
  <si>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</si>
  <si>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</si>
  <si>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</si>
  <si>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</si>
  <si>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</si>
  <si>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</si>
  <si>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</si>
  <si>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</si>
  <si>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</si>
  <si>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</si>
  <si>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</si>
  <si>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</si>
  <si>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</si>
  <si>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</si>
  <si>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</si>
  <si>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</si>
  <si>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</si>
  <si>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</si>
  <si>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</si>
  <si>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</si>
  <si>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</si>
  <si>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</si>
  <si>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</si>
  <si>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</si>
  <si>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</si>
  <si>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</si>
  <si>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</si>
  <si>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</si>
  <si>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</si>
  <si>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</si>
  <si>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</si>
  <si>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</si>
  <si>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</si>
  <si>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</si>
  <si>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</si>
  <si>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</si>
  <si>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</si>
  <si>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</si>
  <si>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</si>
  <si>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</si>
  <si>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</si>
  <si>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</si>
  <si>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</si>
  <si>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</si>
  <si>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</si>
  <si>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</si>
  <si>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</si>
  <si>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</si>
  <si>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</si>
  <si>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</si>
  <si>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</si>
  <si>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</si>
  <si>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</si>
  <si>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</si>
  <si>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</si>
  <si>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</si>
  <si>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</si>
  <si>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</si>
  <si>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</si>
  <si>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</si>
  <si>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</si>
  <si>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</si>
  <si>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</si>
  <si>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</si>
  <si>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</si>
  <si>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</si>
  <si>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</si>
  <si>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</si>
  <si>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</si>
  <si>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</si>
  <si>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</si>
  <si>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</si>
  <si>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</si>
  <si>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</si>
  <si>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</si>
  <si>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</si>
  <si>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</si>
  <si>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</si>
  <si>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</si>
  <si>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</si>
  <si>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</si>
  <si>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</si>
  <si>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</si>
  <si>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</si>
  <si>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</si>
  <si>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</si>
  <si>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</si>
  <si>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</si>
  <si>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</si>
  <si>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</si>
  <si>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</si>
  <si>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</si>
  <si>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</si>
  <si>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</si>
  <si>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</si>
  <si>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</si>
  <si>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</si>
  <si>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</si>
  <si>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</si>
  <si>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</si>
  <si>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</si>
  <si>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</si>
  <si>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</si>
  <si>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</si>
  <si>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</si>
  <si>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</si>
  <si>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</si>
  <si>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</si>
  <si>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</si>
  <si>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</si>
  <si>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</si>
  <si>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</si>
  <si>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</si>
  <si>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</si>
  <si>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</si>
  <si>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</si>
  <si>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</si>
  <si>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</si>
  <si>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</si>
  <si>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</si>
  <si>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</si>
  <si>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</si>
  <si>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</si>
  <si>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</si>
  <si>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</si>
  <si>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</si>
  <si>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</si>
  <si>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</si>
  <si>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</si>
  <si>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</si>
  <si>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</si>
  <si>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</si>
  <si>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</si>
  <si>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</si>
  <si>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</si>
  <si>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</si>
  <si>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</si>
  <si>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</si>
  <si>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</si>
  <si>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</si>
  <si>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</si>
  <si>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</si>
  <si>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</si>
  <si>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</si>
  <si>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</si>
  <si>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</si>
  <si>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</si>
  <si>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</si>
  <si>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</si>
  <si>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</si>
  <si>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</si>
  <si>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</si>
  <si>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</si>
  <si>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</si>
  <si>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</si>
  <si>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</si>
  <si>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</si>
  <si>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</si>
  <si>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</si>
  <si>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</si>
  <si>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</si>
  <si>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</si>
  <si>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</si>
  <si>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</si>
  <si>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</si>
  <si>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</si>
  <si>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</si>
  <si>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</si>
  <si>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</si>
  <si>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</si>
  <si>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</si>
  <si>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</si>
  <si>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</si>
  <si>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</si>
  <si>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</si>
  <si>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</si>
  <si>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</si>
  <si>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</si>
  <si>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</si>
  <si>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</si>
  <si>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</si>
  <si>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</si>
  <si>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</si>
  <si>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</si>
  <si>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</si>
  <si>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</si>
  <si>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</si>
  <si>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</si>
  <si>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</si>
  <si>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</si>
  <si>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</si>
  <si>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</si>
  <si>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</si>
  <si>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</si>
  <si>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</si>
  <si>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</si>
  <si>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</si>
  <si>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</si>
  <si>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</si>
  <si>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</si>
  <si>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</si>
  <si>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</si>
  <si>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</si>
  <si>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</si>
  <si>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</si>
  <si>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</si>
  <si>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</si>
  <si>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</si>
  <si>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</si>
  <si>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</si>
  <si>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</si>
  <si>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</si>
  <si>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</si>
  <si>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</si>
  <si>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</si>
  <si>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</si>
  <si>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</si>
  <si>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</si>
  <si>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</si>
  <si>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</si>
  <si>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</si>
  <si>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</si>
  <si>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</si>
  <si>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</si>
  <si>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</si>
  <si>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</si>
  <si>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</si>
  <si>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</si>
  <si>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</si>
  <si>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</si>
  <si>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</si>
  <si>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</si>
  <si>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</si>
  <si>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</si>
  <si>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</si>
  <si>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</si>
  <si>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</si>
  <si>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</si>
  <si>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</si>
  <si>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</si>
  <si>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</si>
  <si>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</si>
  <si>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</si>
  <si>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</si>
  <si>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</si>
  <si>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</si>
  <si>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</si>
  <si>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</si>
  <si>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</si>
  <si>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</si>
  <si>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</si>
  <si>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</si>
  <si>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</si>
  <si>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</si>
  <si>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</si>
  <si>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</si>
  <si>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</si>
  <si>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</si>
  <si>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</si>
  <si>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</si>
  <si>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</si>
  <si>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</si>
  <si>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</si>
  <si>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</si>
  <si>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</si>
  <si>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</si>
  <si>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</si>
  <si>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</si>
  <si>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</si>
  <si>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</si>
  <si>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</si>
  <si>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</si>
  <si>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</si>
  <si>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</si>
  <si>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</si>
  <si>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</si>
  <si>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</si>
  <si>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</si>
  <si>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</si>
  <si>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</si>
  <si>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</si>
  <si>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</si>
  <si>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</si>
  <si>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</si>
  <si>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</si>
  <si>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</si>
  <si>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</si>
  <si>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</si>
  <si>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</si>
  <si>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</si>
  <si>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</si>
  <si>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</si>
  <si>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</si>
  <si>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</si>
  <si>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</si>
  <si>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</si>
  <si>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</si>
  <si>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</si>
  <si>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</si>
  <si>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</si>
  <si>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</si>
  <si>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</si>
  <si>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</si>
  <si>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</si>
  <si>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</si>
  <si>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</si>
  <si>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</si>
  <si>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</si>
  <si>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</si>
  <si>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</si>
  <si>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</si>
  <si>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</si>
  <si>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</si>
  <si>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</si>
  <si>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</si>
  <si>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</si>
  <si>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</si>
  <si>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</si>
  <si>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</si>
  <si>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</si>
  <si>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</si>
  <si>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</si>
  <si>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</si>
  <si>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</si>
  <si>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</si>
  <si>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</si>
  <si>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</si>
  <si>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</si>
  <si>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</si>
  <si>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</si>
  <si>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</si>
  <si>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</si>
  <si>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</si>
  <si>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</si>
  <si>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</si>
  <si>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</si>
  <si>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</si>
  <si>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</si>
  <si>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</si>
  <si>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</si>
  <si>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</si>
  <si>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</si>
  <si>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</si>
  <si>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</si>
  <si>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</si>
  <si>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</si>
  <si>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</si>
  <si>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</si>
  <si>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</si>
  <si>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</si>
  <si>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</si>
  <si>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</si>
  <si>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</si>
  <si>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</si>
  <si>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</si>
  <si>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</si>
  <si>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</si>
  <si>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</si>
  <si>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</si>
  <si>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</si>
  <si>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</si>
  <si>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</si>
  <si>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</si>
  <si>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</si>
  <si>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</si>
  <si>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</si>
  <si>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</si>
  <si>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</si>
  <si>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</si>
  <si>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</si>
  <si>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</si>
  <si>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</si>
  <si>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</si>
  <si>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</si>
  <si>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</si>
  <si>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</si>
  <si>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</si>
  <si>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</si>
  <si>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</si>
  <si>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</si>
  <si>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</si>
  <si>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</si>
  <si>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</si>
  <si>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</si>
  <si>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</si>
  <si>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</si>
  <si>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</si>
  <si>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</si>
  <si>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</si>
  <si>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</si>
  <si>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</si>
  <si>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</si>
  <si>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</si>
  <si>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</si>
  <si>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</si>
  <si>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</si>
  <si>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</si>
  <si>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</si>
  <si>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</si>
  <si>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</si>
  <si>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</si>
  <si>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</si>
  <si>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</si>
  <si>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</si>
  <si>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</si>
  <si>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</si>
  <si>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</si>
  <si>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</si>
  <si>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</si>
  <si>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</si>
  <si>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</si>
  <si>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</si>
  <si>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</si>
  <si>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</si>
  <si>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</si>
  <si>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</si>
  <si>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</si>
  <si>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</si>
  <si>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</si>
  <si>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</si>
  <si>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</si>
  <si>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</si>
  <si>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</si>
  <si>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</si>
  <si>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</si>
  <si>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</si>
  <si>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</si>
  <si>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</si>
  <si>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</si>
  <si>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</si>
  <si>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</si>
  <si>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</si>
  <si>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</si>
  <si>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</si>
  <si>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</si>
  <si>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</si>
  <si>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</si>
  <si>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</si>
  <si>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</si>
  <si>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</si>
  <si>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</si>
  <si>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</si>
  <si>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</si>
  <si>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</si>
  <si>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</si>
  <si>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</si>
  <si>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</si>
  <si>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</si>
  <si>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</si>
  <si>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</si>
  <si>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</si>
  <si>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</si>
  <si>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</si>
  <si>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</si>
  <si>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</si>
  <si>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</si>
  <si>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</si>
  <si>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</si>
  <si>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</si>
  <si>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</si>
  <si>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</si>
  <si>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</si>
  <si>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</si>
  <si>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</si>
  <si>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</si>
  <si>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</si>
  <si>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</si>
  <si>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</si>
  <si>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</si>
  <si>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</si>
  <si>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</si>
  <si>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</si>
  <si>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</si>
  <si>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</si>
  <si>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</si>
  <si>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</si>
  <si>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</si>
  <si>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</si>
  <si>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</si>
  <si>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</si>
  <si>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</si>
  <si>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</si>
  <si>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</si>
  <si>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</si>
  <si>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</si>
  <si>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</si>
  <si>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</si>
  <si>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</si>
  <si>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</si>
  <si>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</si>
  <si>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</si>
  <si>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</si>
  <si>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</si>
  <si>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</si>
  <si>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</si>
  <si>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</si>
  <si>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</si>
  <si>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</si>
  <si>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</si>
  <si>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</si>
  <si>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</si>
  <si>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</si>
  <si>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</si>
  <si>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</si>
  <si>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</si>
  <si>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</si>
  <si>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</si>
  <si>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</si>
  <si>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</si>
  <si>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</si>
  <si>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</si>
  <si>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</si>
  <si>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</si>
  <si>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</si>
  <si>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</si>
  <si>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</si>
  <si>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</si>
  <si>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</si>
  <si>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</si>
  <si>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</si>
  <si>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</si>
  <si>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</si>
  <si>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</si>
  <si>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</si>
  <si>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</si>
  <si>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</si>
  <si>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</si>
  <si>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</si>
  <si>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</si>
  <si>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</si>
  <si>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</si>
  <si>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</si>
  <si>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</si>
  <si>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</si>
  <si>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</si>
  <si>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</si>
  <si>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</si>
  <si>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</si>
  <si>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</si>
  <si>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</si>
  <si>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</si>
  <si>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</si>
  <si>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</si>
  <si>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</si>
  <si>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</si>
  <si>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</si>
  <si>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</si>
  <si>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</si>
  <si>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</si>
  <si>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</si>
  <si>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</si>
  <si>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</si>
  <si>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</si>
  <si>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</si>
  <si>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</si>
  <si>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</si>
  <si>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</si>
  <si>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</si>
  <si>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</si>
  <si>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</si>
  <si>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</si>
  <si>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</si>
  <si>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</si>
  <si>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</si>
  <si>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</si>
  <si>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</si>
  <si>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</si>
  <si>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</si>
  <si>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</si>
  <si>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</si>
  <si>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</si>
  <si>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</si>
  <si>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</si>
  <si>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</si>
  <si>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</si>
  <si>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</si>
  <si>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</si>
  <si>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</si>
  <si>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</si>
  <si>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</si>
  <si>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</si>
  <si>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</si>
  <si>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</si>
  <si>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</si>
  <si>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</si>
  <si>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</si>
  <si>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</si>
  <si>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</si>
  <si>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</si>
  <si>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</si>
  <si>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</si>
  <si>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</si>
  <si>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</si>
  <si>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</si>
  <si>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</si>
  <si>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</si>
  <si>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</si>
  <si>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</si>
  <si>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</si>
  <si>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</si>
  <si>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</si>
  <si>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</si>
  <si>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</si>
  <si>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</si>
  <si>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</si>
  <si>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</si>
  <si>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</si>
  <si>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</si>
  <si>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</si>
  <si>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</si>
  <si>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</si>
  <si>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</si>
  <si>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</si>
  <si>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</si>
  <si>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</si>
  <si>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</si>
  <si>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</si>
  <si>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</si>
  <si>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</si>
  <si>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</si>
  <si>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</si>
  <si>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</si>
  <si>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</si>
  <si>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</si>
  <si>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</si>
  <si>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</si>
  <si>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</si>
  <si>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</si>
  <si>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</si>
  <si>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</si>
  <si>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</si>
  <si>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</si>
  <si>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</si>
  <si>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</si>
  <si>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</si>
  <si>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</si>
  <si>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</si>
  <si>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</si>
  <si>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</si>
  <si>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</si>
  <si>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</si>
  <si>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</si>
  <si>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</si>
  <si>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</si>
  <si>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</si>
  <si>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</si>
  <si>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</si>
  <si>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</si>
  <si>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</si>
  <si>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</si>
  <si>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</si>
  <si>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</si>
  <si>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</si>
  <si>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</si>
  <si>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</si>
  <si>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</si>
  <si>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</si>
  <si>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</si>
  <si>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</si>
  <si>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</si>
  <si>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</si>
  <si>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</si>
  <si>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</si>
  <si>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</si>
  <si>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</si>
  <si>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</si>
  <si>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</si>
  <si>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</si>
  <si>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</si>
  <si>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</si>
  <si>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</si>
  <si>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</si>
  <si>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</si>
  <si>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</si>
  <si>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</si>
  <si>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</si>
  <si>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</si>
  <si>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</si>
  <si>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</si>
  <si>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</si>
  <si>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</si>
  <si>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</si>
  <si>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</si>
  <si>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</si>
  <si>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</si>
  <si>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</si>
  <si>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</si>
  <si>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</si>
  <si>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</si>
  <si>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</si>
  <si>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</si>
  <si>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</si>
  <si>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</si>
  <si>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</si>
  <si>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</si>
  <si>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</si>
  <si>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Inspeção de via</t>
  </si>
  <si>
    <t>Equipe no local as 07:52, não chega MC1 falha RDC, Mc1 09:18 autorizado as 09:22, em inspeção a PSO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</si>
  <si>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</si>
  <si>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</si>
  <si>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</si>
  <si>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</si>
  <si>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</si>
  <si>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Deslocamento de TOM para TAG, encerrar na linha da Perinha, recolha pelo Trav. TGR2, sem equipe de manobra disponível para o auxílio</t>
  </si>
  <si>
    <t>TOM-TGR</t>
  </si>
  <si>
    <t>TOMTGR</t>
  </si>
  <si>
    <t>Deslocamento para TGR</t>
  </si>
  <si>
    <t>TVL1/TVL464/464TBR</t>
  </si>
  <si>
    <t xml:space="preserve">Descarga de dormentes 2h em TVL1 e o tempo de puder na singela 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</si>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</sst>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E334" activePane="bottomRight" state="frozen"/>
      <selection pane="bottomRight" activeCell="BA335" sqref="BA3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200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2</v>
      </c>
      <c r="BI334" s="16"/>
      <c r="BJ334" s="16" t="s">
        <v>1880</v>
      </c>
      <c r="BK334" s="16" t="s">
        <v>1880</v>
      </c>
      <c r="BL334" s="15"/>
      <c r="BM334" s="14" t="s">
        <v>990</v>
      </c>
      <c r="BN334" s="14" t="s">
        <v>990</v>
      </c>
      <c r="BO334" s="165" t="s">
        <v>990</v>
      </c>
      <c r="BP334" s="16" t="s">
        <v>608</v>
      </c>
      <c r="BQ334" s="12" t="str">
        <f>IF(AND(BR334&lt;1,BS334&lt;1),"Produção e Intervalo",IF(BR334&lt;1,"Intervalo",IF(BS334&lt;1,"Produção","Aderente")))</f>
        <v>Aderente</v>
      </c>
      <c r="BR334" s="18">
        <f>IF(OR(B334="",F334=""),"*",AY334/P334)</f>
        <v>1</v>
      </c>
      <c r="BS334" s="18">
        <f>IF(OR(B334="",F334=""),"*",BA334/Q334)</f>
        <v>1</v>
      </c>
      <c r="BT334" s="223" t="str">
        <f t="shared" si="11"/>
        <v>OKOK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1881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1882</v>
      </c>
      <c r="BK335" s="16" t="s">
        <v>1882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1883</v>
      </c>
      <c r="X336" s="216" t="s">
        <v>965</v>
      </c>
      <c r="Y336" s="158" t="s">
        <v>968</v>
      </c>
      <c r="Z336" s="158"/>
      <c r="AA336" s="83" t="s">
        <v>1884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1885</v>
      </c>
      <c r="BK336" s="16" t="s">
        <v>1885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1886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1887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1888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1889</v>
      </c>
      <c r="N354" s="202" t="s">
        <v>1890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1891</v>
      </c>
      <c r="X354" s="216" t="s">
        <v>965</v>
      </c>
      <c r="Y354" s="158"/>
      <c r="Z354" s="158"/>
      <c r="AA354" s="83" t="s">
        <v>1884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0.35416666666666669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1892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1893</v>
      </c>
      <c r="X356" s="216" t="s">
        <v>965</v>
      </c>
      <c r="Y356" s="158"/>
      <c r="Z356" s="158"/>
      <c r="AA356" s="83" t="s">
        <v>1894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5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9">
      <formula>$BU6=1</formula>
    </cfRule>
  </conditionalFormatting>
  <conditionalFormatting sqref="BQ235 BQ246:BQ247 BQ6:BQ232 BQ249:BQ251 BQ258:BQ260 BQ267:BQ268 BQ280:BQ599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2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5:X522">
    <cfRule type="cellIs" dxfId="3822" priority="23349" operator="equal">
      <formula>"OPORTUNIDADE"</formula>
    </cfRule>
  </conditionalFormatting>
  <conditionalFormatting sqref="Z475:Z522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5:Z522">
    <cfRule type="cellIs" dxfId="3819" priority="23346" operator="equal">
      <formula>"OPORTUNIDADE"</formula>
    </cfRule>
  </conditionalFormatting>
  <conditionalFormatting sqref="Y1048575:Y1048576">
    <cfRule type="cellIs" dxfId="3818" priority="23231" operator="equal">
      <formula>"OPORTUNIDADE"</formula>
    </cfRule>
  </conditionalFormatting>
  <conditionalFormatting sqref="Y1048575: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3:Z548">
    <cfRule type="cellIs" dxfId="3815" priority="22966" operator="equal">
      <formula>"OPORTUNIDADE"</formula>
    </cfRule>
  </conditionalFormatting>
  <conditionalFormatting sqref="Z523:Z548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49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49">
    <cfRule type="cellIs" dxfId="3810" priority="22951" operator="equal">
      <formula>"OPORTUNIDADE"</formula>
    </cfRule>
  </conditionalFormatting>
  <conditionalFormatting sqref="Z549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49">
    <cfRule type="cellIs" dxfId="3807" priority="22948" operator="equal">
      <formula>"OPORTUNIDADE"</formula>
    </cfRule>
  </conditionalFormatting>
  <conditionalFormatting sqref="BI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8">
      <formula>$BU492=1</formula>
    </cfRule>
  </conditionalFormatting>
  <conditionalFormatting sqref="AZ525:AZ549">
    <cfRule type="expression" dxfId="3805" priority="23728">
      <formula>$BU497=1</formula>
    </cfRule>
  </conditionalFormatting>
  <conditionalFormatting sqref="BI523:BI548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1895</v>
      </c>
      <c r="D5" s="388"/>
      <c r="E5" s="388"/>
      <c r="F5" s="388"/>
      <c r="G5" s="388"/>
      <c r="H5" s="388"/>
      <c r="I5" s="388"/>
      <c r="J5" s="389"/>
      <c r="K5" s="390" t="s">
        <v>1896</v>
      </c>
      <c r="L5" s="391"/>
      <c r="M5" s="391"/>
      <c r="N5" s="391"/>
      <c r="O5" s="392" t="s">
        <v>1897</v>
      </c>
      <c r="P5" s="393"/>
      <c r="Q5" s="394"/>
    </row>
    <row r="6" spans="1:17" s="93" customFormat="1" ht="15.75" customHeight="1">
      <c r="A6" s="87" t="s">
        <v>1898</v>
      </c>
      <c r="B6" s="94" t="s">
        <v>1899</v>
      </c>
      <c r="C6" s="95" t="s">
        <v>1172</v>
      </c>
      <c r="D6" s="96" t="s">
        <v>1173</v>
      </c>
      <c r="E6" s="95" t="s">
        <v>1900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1901</v>
      </c>
      <c r="M6" s="139" t="s">
        <v>627</v>
      </c>
      <c r="N6" s="140" t="s">
        <v>1167</v>
      </c>
      <c r="O6" s="244" t="s">
        <v>1210</v>
      </c>
      <c r="P6" s="157"/>
      <c r="Q6" s="192" t="s">
        <v>1902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2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1902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I1" workbookViewId="0">
      <selection activeCell="A2" sqref="A2:U3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1903</v>
      </c>
      <c r="W1" s="400"/>
      <c r="X1" s="400"/>
      <c r="Y1" s="104"/>
    </row>
    <row r="2" spans="1:25" s="100" customFormat="1" ht="11.25" customHeight="1">
      <c r="A2" s="105" t="s">
        <v>1904</v>
      </c>
      <c r="B2" s="105" t="s">
        <v>1899</v>
      </c>
      <c r="C2" s="105" t="s">
        <v>603</v>
      </c>
      <c r="D2" s="106" t="s">
        <v>1172</v>
      </c>
      <c r="E2" s="106" t="s">
        <v>1173</v>
      </c>
      <c r="F2" s="106" t="s">
        <v>1898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1905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TCS-TGR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PDM - DESCARGA - DORMENTE</v>
      </c>
      <c r="I353" s="110" t="str">
        <f>IF(FN_MC!H356="","*",FN_MC!H356)</f>
        <v>TCS2</v>
      </c>
      <c r="J353" s="110" t="str">
        <f>IF(FN_MC!I356="","*",FN_MC!I356)</f>
        <v>TGR2</v>
      </c>
      <c r="K353" s="110" t="str">
        <f>IF(FN_MC!M356="","*",FN_MC!M356)</f>
        <v>TVL</v>
      </c>
      <c r="L353" s="110" t="str">
        <f>IF(FN_MC!N356="","*",FN_MC!N356)</f>
        <v>TVL1/TVL464/464TBR</v>
      </c>
      <c r="M353" s="111">
        <f>IF(FN_MC!J356="","*",FN_MC!J356)</f>
        <v>74</v>
      </c>
      <c r="N353" s="288">
        <f>IF(FN_MC!K356="","*",FN_MC!K356)</f>
        <v>450.8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8.3333333333333329E-2</v>
      </c>
      <c r="S353" s="110" t="str">
        <f>IF(FN_MC!Q356="","*",CONCATENATE(FN_MC!Q356," ",FN_MC!R356))</f>
        <v>1000 Nº DE DORMENTES</v>
      </c>
      <c r="T353" s="110" t="str">
        <f>IF(FN_MC!V356="","*",FN_MC!V356)</f>
        <v>Cleyton</v>
      </c>
      <c r="U353" s="110" t="str">
        <f>IF(FN_MC!W356="","*",FN_MC!W356)</f>
        <v xml:space="preserve">Descarga de dormentes 2h em TVL1 e o tempo de puder na singela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1906</v>
      </c>
    </row>
  </sheetData>
  <autoFilter ref="A2:Y3002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1907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1908</v>
      </c>
      <c r="C4" s="318" t="s">
        <v>1909</v>
      </c>
      <c r="D4" s="318" t="s">
        <v>1910</v>
      </c>
      <c r="E4" s="318" t="s">
        <v>1911</v>
      </c>
      <c r="F4" s="318" t="s">
        <v>6</v>
      </c>
      <c r="G4" s="318" t="s">
        <v>1912</v>
      </c>
      <c r="H4" s="191"/>
    </row>
    <row r="5" spans="1:8">
      <c r="A5" s="191"/>
      <c r="B5" s="319" t="s">
        <v>1913</v>
      </c>
      <c r="C5" s="319">
        <v>309525</v>
      </c>
      <c r="D5" s="319" t="s">
        <v>1914</v>
      </c>
      <c r="E5" s="319" t="s">
        <v>845</v>
      </c>
      <c r="F5" s="319" t="s">
        <v>1915</v>
      </c>
      <c r="G5" s="320">
        <v>46296</v>
      </c>
      <c r="H5" s="191"/>
    </row>
    <row r="6" spans="1:8">
      <c r="A6" s="191"/>
      <c r="B6" s="319" t="s">
        <v>1916</v>
      </c>
      <c r="C6" s="319">
        <v>256875</v>
      </c>
      <c r="D6" s="319" t="s">
        <v>1917</v>
      </c>
      <c r="E6" s="319" t="s">
        <v>845</v>
      </c>
      <c r="F6" s="319" t="s">
        <v>1915</v>
      </c>
      <c r="G6" s="320">
        <v>46296</v>
      </c>
      <c r="H6" s="191"/>
    </row>
    <row r="7" spans="1:8">
      <c r="A7" s="191"/>
      <c r="B7" s="319" t="s">
        <v>1918</v>
      </c>
      <c r="C7" s="319">
        <v>257278</v>
      </c>
      <c r="D7" s="319" t="s">
        <v>1919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1920</v>
      </c>
      <c r="C8" s="319">
        <v>261794</v>
      </c>
      <c r="D8" s="319" t="s">
        <v>1921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1922</v>
      </c>
      <c r="C9" s="319">
        <v>257033</v>
      </c>
      <c r="D9" s="319" t="s">
        <v>1923</v>
      </c>
      <c r="E9" s="319" t="s">
        <v>836</v>
      </c>
      <c r="F9" s="319" t="s">
        <v>192</v>
      </c>
      <c r="G9" s="319" t="s">
        <v>1924</v>
      </c>
      <c r="H9" s="191"/>
    </row>
    <row r="10" spans="1:8">
      <c r="A10" s="191"/>
      <c r="B10" s="319" t="s">
        <v>1925</v>
      </c>
      <c r="C10" s="319">
        <v>396578</v>
      </c>
      <c r="D10" s="319" t="s">
        <v>1926</v>
      </c>
      <c r="E10" s="319" t="s">
        <v>836</v>
      </c>
      <c r="F10" s="319" t="s">
        <v>192</v>
      </c>
      <c r="G10" s="319" t="s">
        <v>1924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1927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1928</v>
      </c>
      <c r="E3" s="315" t="s">
        <v>1929</v>
      </c>
      <c r="F3" s="315" t="s">
        <v>1930</v>
      </c>
      <c r="G3" s="315" t="s">
        <v>1931</v>
      </c>
      <c r="H3" s="315" t="s">
        <v>1932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1933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1934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1935</v>
      </c>
      <c r="C2" s="95" t="s">
        <v>1158</v>
      </c>
      <c r="D2" s="95" t="s">
        <v>596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1" t="s">
        <v>1942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2025-12-27T17:58:31Z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