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80" documentId="8_{B6337239-1A00-434D-AAD0-422EA1FEB5AE}" xr6:coauthVersionLast="47" xr6:coauthVersionMax="47" xr10:uidLastSave="{B319553B-EFB1-4F87-8DD2-65EC4D41E3C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5" i="1" l="1" a="1"/>
  <c r="N435" i="1" s="1"/>
  <c r="M435" i="1" a="1"/>
  <c r="M435" i="1" s="1"/>
  <c r="N434" i="1" a="1"/>
  <c r="N434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6" i="1" a="1"/>
  <c r="M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N363" i="1" a="1"/>
  <c r="N363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2" i="1" a="1"/>
  <c r="M352" i="1"/>
  <c r="N352" i="1" a="1"/>
  <c r="N352" i="1"/>
  <c r="M353" i="1" a="1"/>
  <c r="M353" i="1"/>
  <c r="K350" i="12" s="1"/>
  <c r="N353" i="1" a="1"/>
  <c r="N353" i="1"/>
  <c r="L350" i="12" s="1"/>
  <c r="M355" i="1" a="1"/>
  <c r="M355" i="1"/>
  <c r="N355" i="1" a="1"/>
  <c r="N355" i="1"/>
  <c r="M356" i="1" a="1"/>
  <c r="M356" i="1"/>
  <c r="N356" i="1" a="1"/>
  <c r="N356" i="1"/>
  <c r="M357" i="1" a="1"/>
  <c r="M357" i="1"/>
  <c r="N357" i="1" a="1"/>
  <c r="N357" i="1"/>
  <c r="M358" i="1" a="1"/>
  <c r="M358" i="1"/>
  <c r="N358" i="1" a="1"/>
  <c r="N358" i="1"/>
  <c r="M359" i="1" a="1"/>
  <c r="M359" i="1"/>
  <c r="N359" i="1" a="1"/>
  <c r="N359" i="1"/>
  <c r="M361" i="1" a="1"/>
  <c r="M361" i="1"/>
  <c r="N361" i="1" a="1"/>
  <c r="N361" i="1"/>
  <c r="M362" i="1" a="1"/>
  <c r="M362" i="1"/>
  <c r="N362" i="1" a="1"/>
  <c r="N362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N374" i="1" a="1"/>
  <c r="N374" i="1"/>
  <c r="M375" i="1" a="1"/>
  <c r="M375" i="1"/>
  <c r="K372" i="12" s="1"/>
  <c r="N375" i="1" a="1"/>
  <c r="N375" i="1"/>
  <c r="L372" i="12" s="1"/>
  <c r="K373" i="12"/>
  <c r="L373" i="12"/>
  <c r="M377" i="1" a="1"/>
  <c r="M377" i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K97" i="12" s="1"/>
  <c r="N399" i="1" a="1"/>
  <c r="N399" i="1"/>
  <c r="L97" i="12" s="1"/>
  <c r="M400" i="1" a="1"/>
  <c r="M400" i="1"/>
  <c r="N400" i="1" a="1"/>
  <c r="N400" i="1"/>
  <c r="M402" i="1" a="1"/>
  <c r="M402" i="1"/>
  <c r="N402" i="1" a="1"/>
  <c r="N402" i="1"/>
  <c r="M403" i="1" a="1"/>
  <c r="M403" i="1"/>
  <c r="K99" i="12" s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T304" i="1" a="1"/>
  <c r="T304" i="1" s="1"/>
  <c r="S304" i="1" a="1"/>
  <c r="S304" i="1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M308" i="1" a="1"/>
  <c r="M308" i="1" s="1"/>
  <c r="M306" i="1" a="1"/>
  <c r="M306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N291" i="1" a="1"/>
  <c r="N291" i="1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N301" i="1" a="1"/>
  <c r="N301" i="1" s="1"/>
  <c r="M301" i="1" a="1"/>
  <c r="M301" i="1" s="1"/>
  <c r="N265" i="1" a="1"/>
  <c r="N265" i="1" s="1"/>
  <c r="M265" i="1" a="1"/>
  <c r="M265" i="1" s="1"/>
  <c r="M294" i="1" a="1"/>
  <c r="M294" i="1"/>
  <c r="N294" i="1" a="1"/>
  <c r="N294" i="1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G131" i="1"/>
  <c r="G147" i="1"/>
  <c r="G148" i="1"/>
  <c r="G149" i="1"/>
  <c r="G150" i="1"/>
  <c r="R145" i="1"/>
  <c r="S145" i="1" a="1"/>
  <c r="S145" i="1"/>
  <c r="T145" i="1" a="1"/>
  <c r="T145" i="1"/>
  <c r="R146" i="1"/>
  <c r="S146" i="1" a="1"/>
  <c r="S146" i="1"/>
  <c r="T146" i="1" a="1"/>
  <c r="T146" i="1"/>
  <c r="A138" i="1"/>
  <c r="C138" i="1"/>
  <c r="G138" i="1"/>
  <c r="AI138" i="1"/>
  <c r="A139" i="1"/>
  <c r="C139" i="1"/>
  <c r="G139" i="1"/>
  <c r="M139" i="1" a="1"/>
  <c r="M139" i="1"/>
  <c r="N139" i="1" a="1"/>
  <c r="N139" i="1"/>
  <c r="L136" i="12" s="1"/>
  <c r="R139" i="1"/>
  <c r="S139" i="1" a="1"/>
  <c r="S139" i="1"/>
  <c r="T139" i="1" a="1"/>
  <c r="T139" i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M60" i="1" a="1"/>
  <c r="M60" i="1"/>
  <c r="M61" i="1" a="1"/>
  <c r="M61" i="1"/>
  <c r="K58" i="12" s="1"/>
  <c r="M62" i="1" a="1"/>
  <c r="M62" i="1"/>
  <c r="K59" i="12" s="1"/>
  <c r="N59" i="1" a="1"/>
  <c r="N59" i="1"/>
  <c r="N60" i="1" a="1"/>
  <c r="N60" i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M41" i="1" a="1"/>
  <c r="M41" i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N50" i="1" a="1"/>
  <c r="N50" i="1"/>
  <c r="M49" i="1" a="1"/>
  <c r="M49" i="1"/>
  <c r="M50" i="1" a="1"/>
  <c r="M50" i="1"/>
  <c r="M47" i="1" a="1"/>
  <c r="M47" i="1"/>
  <c r="N47" i="1" a="1"/>
  <c r="N47" i="1"/>
  <c r="L44" i="12" s="1"/>
  <c r="H43" i="1" a="1"/>
  <c r="H43" i="1" s="1"/>
  <c r="M43" i="1" a="1"/>
  <c r="M43" i="1"/>
  <c r="N43" i="1" a="1"/>
  <c r="N43" i="1"/>
  <c r="H46" i="1" a="1"/>
  <c r="H46" i="1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M33" i="1" a="1"/>
  <c r="M33" i="1"/>
  <c r="N33" i="1" a="1"/>
  <c r="N33" i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T365" i="1" a="1"/>
  <c r="T365" i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T367" i="1" a="1"/>
  <c r="T367" i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T368" i="1" a="1"/>
  <c r="T368" i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T369" i="1" a="1"/>
  <c r="T369" i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T370" i="1" a="1"/>
  <c r="T370" i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T371" i="1" a="1"/>
  <c r="T371" i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07" i="12" s="1"/>
  <c r="S210" i="1" a="1"/>
  <c r="S210" i="1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T213" i="1" a="1"/>
  <c r="T213" i="1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5" i="12" s="1"/>
  <c r="S218" i="1" a="1"/>
  <c r="S218" i="1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R224" i="1"/>
  <c r="S221" i="12" s="1"/>
  <c r="S224" i="1" a="1"/>
  <c r="S224" i="1" s="1"/>
  <c r="T224" i="1" a="1"/>
  <c r="T224" i="1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29" i="12" s="1"/>
  <c r="S232" i="1" a="1"/>
  <c r="S232" i="1" s="1"/>
  <c r="T232" i="1" a="1"/>
  <c r="T232" i="1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T233" i="1" a="1"/>
  <c r="T233" i="1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T235" i="1" a="1"/>
  <c r="T235" i="1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T237" i="1" a="1"/>
  <c r="T237" i="1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T242" i="1" a="1"/>
  <c r="T242" i="1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3" i="12" s="1"/>
  <c r="S246" i="1" a="1"/>
  <c r="S246" i="1" s="1"/>
  <c r="T246" i="1" a="1"/>
  <c r="T246" i="1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48" i="12" s="1"/>
  <c r="S251" i="1" a="1"/>
  <c r="S251" i="1" s="1"/>
  <c r="T251" i="1" a="1"/>
  <c r="T251" i="1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R256" i="1"/>
  <c r="S253" i="12" s="1"/>
  <c r="S256" i="1" a="1"/>
  <c r="S256" i="1" s="1"/>
  <c r="T256" i="1" a="1"/>
  <c r="T256" i="1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T265" i="1" a="1"/>
  <c r="T265" i="1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T276" i="1" a="1"/>
  <c r="T276" i="1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T328" i="1" a="1"/>
  <c r="T328" i="1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3" i="1" a="1"/>
  <c r="S113" i="1" s="1"/>
  <c r="T113" i="1" a="1"/>
  <c r="T113" i="1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T114" i="1" a="1"/>
  <c r="T114" i="1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T117" i="1" a="1"/>
  <c r="T117" i="1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T119" i="1" a="1"/>
  <c r="T119" i="1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T125" i="1" a="1"/>
  <c r="T125" i="1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T126" i="1" a="1"/>
  <c r="T126" i="1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T127" i="1" a="1"/>
  <c r="T127" i="1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T128" i="1" a="1"/>
  <c r="T128" i="1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T129" i="1" a="1"/>
  <c r="T129" i="1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T132" i="1" a="1"/>
  <c r="T132" i="1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R134" i="1"/>
  <c r="S134" i="1" a="1"/>
  <c r="S134" i="1" s="1"/>
  <c r="T134" i="1" a="1"/>
  <c r="T134" i="1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T144" i="1" a="1"/>
  <c r="T144" i="1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8" i="1" a="1"/>
  <c r="S148" i="1" s="1"/>
  <c r="T148" i="1" a="1"/>
  <c r="T148" i="1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67" i="12" s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178" i="12" s="1"/>
  <c r="S181" i="1" a="1"/>
  <c r="S181" i="1" s="1"/>
  <c r="T181" i="1" a="1"/>
  <c r="T181" i="1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T182" i="1" a="1"/>
  <c r="T182" i="1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T186" i="1" a="1"/>
  <c r="T186" i="1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T187" i="1" a="1"/>
  <c r="T187" i="1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T190" i="1" a="1"/>
  <c r="T190" i="1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T195" i="1" a="1"/>
  <c r="T195" i="1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T196" i="1" a="1"/>
  <c r="T196" i="1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T105" i="1" a="1"/>
  <c r="T105" i="1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T107" i="1" a="1"/>
  <c r="T107" i="1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T108" i="1" a="1"/>
  <c r="T108" i="1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N7" i="1" a="1"/>
  <c r="N7" i="1" s="1"/>
  <c r="R7" i="1"/>
  <c r="S7" i="1" a="1"/>
  <c r="S7" i="1" s="1"/>
  <c r="T7" i="1" a="1"/>
  <c r="T7" i="1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T8" i="1" a="1"/>
  <c r="T8" i="1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T9" i="1" a="1"/>
  <c r="T9" i="1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T16" i="1" a="1"/>
  <c r="T16" i="1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4" i="11"/>
  <c r="M174" i="11"/>
  <c r="M175" i="11"/>
  <c r="K176" i="11"/>
  <c r="M176" i="11"/>
  <c r="K177" i="11"/>
  <c r="M177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K252" i="11"/>
  <c r="M255" i="11"/>
  <c r="K256" i="11"/>
  <c r="M256" i="11"/>
  <c r="K257" i="11"/>
  <c r="M257" i="11"/>
  <c r="K258" i="11"/>
  <c r="K282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M171" i="11" l="1"/>
  <c r="K171" i="11"/>
  <c r="M173" i="11"/>
  <c r="K179" i="11"/>
  <c r="M170" i="11"/>
  <c r="E15" i="12"/>
  <c r="E13" i="12"/>
  <c r="K173" i="11"/>
  <c r="M32" i="11"/>
  <c r="K32" i="11"/>
  <c r="G170" i="11"/>
  <c r="D4" i="12"/>
  <c r="K4" i="12"/>
  <c r="K296" i="11"/>
  <c r="M249" i="11"/>
  <c r="D13" i="12"/>
  <c r="M25" i="11"/>
  <c r="D15" i="12"/>
  <c r="M220" i="11"/>
  <c r="K220" i="11"/>
  <c r="K218" i="11"/>
  <c r="S59" i="12"/>
  <c r="S117" i="12"/>
  <c r="M296" i="11"/>
  <c r="M179" i="11"/>
  <c r="S61" i="12"/>
  <c r="S118" i="12"/>
  <c r="E56" i="12"/>
  <c r="E200" i="12"/>
  <c r="S46" i="12"/>
  <c r="S113" i="12"/>
  <c r="S38" i="12"/>
  <c r="S108" i="12"/>
  <c r="D34" i="12"/>
  <c r="D190" i="12"/>
  <c r="K34" i="12"/>
  <c r="K190" i="12"/>
  <c r="F191" i="13"/>
  <c r="S33" i="12"/>
  <c r="S189" i="12"/>
  <c r="S30" i="12"/>
  <c r="S186" i="12"/>
  <c r="K27" i="12"/>
  <c r="K183" i="12"/>
  <c r="F184" i="13"/>
  <c r="S19" i="12"/>
  <c r="S175" i="12"/>
  <c r="L15" i="12"/>
  <c r="L171" i="12"/>
  <c r="S12" i="12"/>
  <c r="S3" i="12"/>
  <c r="E6" i="12"/>
  <c r="D5" i="12"/>
  <c r="M9" i="11"/>
  <c r="K9" i="11"/>
  <c r="S109" i="12"/>
  <c r="S15" i="12"/>
  <c r="E108" i="12"/>
  <c r="M162" i="11"/>
  <c r="K162" i="11"/>
  <c r="D105" i="12"/>
  <c r="M160" i="11"/>
  <c r="K160" i="11"/>
  <c r="E103" i="12"/>
  <c r="E222" i="12"/>
  <c r="L103" i="12"/>
  <c r="L222" i="12"/>
  <c r="E98" i="12"/>
  <c r="E220" i="12"/>
  <c r="L98" i="12"/>
  <c r="L220" i="12"/>
  <c r="S97" i="12"/>
  <c r="S13" i="12"/>
  <c r="L93" i="12"/>
  <c r="L12" i="12"/>
  <c r="L84" i="12"/>
  <c r="L212" i="12"/>
  <c r="S81" i="12"/>
  <c r="S128" i="12"/>
  <c r="L80" i="12"/>
  <c r="L210" i="12"/>
  <c r="S79" i="12"/>
  <c r="S127" i="12"/>
  <c r="S71" i="12"/>
  <c r="S122" i="12"/>
  <c r="E202" i="12"/>
  <c r="L202" i="12"/>
  <c r="D201" i="12"/>
  <c r="M293" i="11"/>
  <c r="K293" i="11"/>
  <c r="D199" i="12"/>
  <c r="M291" i="11"/>
  <c r="K291" i="11"/>
  <c r="E198" i="12"/>
  <c r="S197" i="12"/>
  <c r="S280" i="12"/>
  <c r="D196" i="12"/>
  <c r="K196" i="12"/>
  <c r="M288" i="11"/>
  <c r="K288" i="11"/>
  <c r="E195" i="12"/>
  <c r="S57" i="12"/>
  <c r="S116" i="12"/>
  <c r="D56" i="12"/>
  <c r="D200" i="12"/>
  <c r="S44" i="12"/>
  <c r="S111" i="12"/>
  <c r="S16" i="12"/>
  <c r="S172" i="12"/>
  <c r="K15" i="12"/>
  <c r="K171" i="12"/>
  <c r="F172" i="13"/>
  <c r="S14" i="12"/>
  <c r="S4" i="12"/>
  <c r="S10" i="12"/>
  <c r="S104" i="12"/>
  <c r="D6" i="12"/>
  <c r="M10" i="11"/>
  <c r="K10" i="11"/>
  <c r="E4" i="12"/>
  <c r="L4" i="12"/>
  <c r="M165" i="11"/>
  <c r="K165" i="11"/>
  <c r="D108" i="12"/>
  <c r="S105" i="12"/>
  <c r="E104" i="12"/>
  <c r="D103" i="12"/>
  <c r="D222" i="12"/>
  <c r="K103" i="12"/>
  <c r="K222" i="12"/>
  <c r="F223" i="13"/>
  <c r="M158" i="11"/>
  <c r="K158" i="11"/>
  <c r="E102" i="12"/>
  <c r="D98" i="12"/>
  <c r="D220" i="12"/>
  <c r="K98" i="12"/>
  <c r="K220" i="12"/>
  <c r="F221" i="13"/>
  <c r="K93" i="12"/>
  <c r="K12" i="12"/>
  <c r="F13" i="13"/>
  <c r="S92" i="12"/>
  <c r="S130" i="12"/>
  <c r="K84" i="12"/>
  <c r="K212" i="12"/>
  <c r="F213" i="13"/>
  <c r="L83" i="12"/>
  <c r="L9" i="12"/>
  <c r="E81" i="12"/>
  <c r="E128" i="12"/>
  <c r="L81" i="12"/>
  <c r="L128" i="12"/>
  <c r="K80" i="12"/>
  <c r="K210" i="12"/>
  <c r="F211" i="13"/>
  <c r="S76" i="12"/>
  <c r="S125" i="12"/>
  <c r="S65" i="12"/>
  <c r="S8" i="12"/>
  <c r="D202" i="12"/>
  <c r="K202" i="12"/>
  <c r="M294" i="11"/>
  <c r="K294" i="11"/>
  <c r="M292" i="11"/>
  <c r="K292" i="11"/>
  <c r="D198" i="12"/>
  <c r="M290" i="11"/>
  <c r="K290" i="11"/>
  <c r="E197" i="12"/>
  <c r="L197" i="12"/>
  <c r="S196" i="12"/>
  <c r="S279" i="12"/>
  <c r="M178" i="11"/>
  <c r="S55" i="12"/>
  <c r="S115" i="12"/>
  <c r="S54" i="12"/>
  <c r="S199" i="12"/>
  <c r="S52" i="12"/>
  <c r="S114" i="12"/>
  <c r="S50" i="12"/>
  <c r="S6" i="12"/>
  <c r="S48" i="12"/>
  <c r="S5" i="12"/>
  <c r="E34" i="12"/>
  <c r="E190" i="12"/>
  <c r="L34" i="12"/>
  <c r="L190" i="12"/>
  <c r="S32" i="12"/>
  <c r="S188" i="12"/>
  <c r="S29" i="12"/>
  <c r="S185" i="12"/>
  <c r="L27" i="12"/>
  <c r="L183" i="12"/>
  <c r="S9" i="12"/>
  <c r="S103" i="12"/>
  <c r="M11" i="11"/>
  <c r="K11" i="11"/>
  <c r="E5" i="12"/>
  <c r="D109" i="12"/>
  <c r="M164" i="11"/>
  <c r="K164" i="11"/>
  <c r="M161" i="11"/>
  <c r="K161" i="11"/>
  <c r="E105" i="12"/>
  <c r="D104" i="12"/>
  <c r="M159" i="11"/>
  <c r="K159" i="11"/>
  <c r="D102" i="12"/>
  <c r="K83" i="12"/>
  <c r="K9" i="12"/>
  <c r="F10" i="13"/>
  <c r="D81" i="12"/>
  <c r="D128" i="12"/>
  <c r="K81" i="12"/>
  <c r="K128" i="12"/>
  <c r="F129" i="13"/>
  <c r="S72" i="12"/>
  <c r="S123" i="12"/>
  <c r="M295" i="11"/>
  <c r="K295" i="11"/>
  <c r="E201" i="12"/>
  <c r="E199" i="12"/>
  <c r="S198" i="12"/>
  <c r="S34" i="12"/>
  <c r="D197" i="12"/>
  <c r="K197" i="12"/>
  <c r="M289" i="11"/>
  <c r="K289" i="11"/>
  <c r="E196" i="12"/>
  <c r="D194" i="12"/>
  <c r="K194" i="12"/>
  <c r="M286" i="11"/>
  <c r="K286" i="11"/>
  <c r="E193" i="12"/>
  <c r="M276" i="11"/>
  <c r="K276" i="11"/>
  <c r="M274" i="11"/>
  <c r="K274" i="11"/>
  <c r="E188" i="12"/>
  <c r="S187" i="12"/>
  <c r="E186" i="12"/>
  <c r="L186" i="12"/>
  <c r="L273" i="12"/>
  <c r="E185" i="12"/>
  <c r="L185" i="12"/>
  <c r="L272" i="12"/>
  <c r="S184" i="12"/>
  <c r="M265" i="11"/>
  <c r="K265" i="11"/>
  <c r="E183" i="12"/>
  <c r="M262" i="11"/>
  <c r="K262" i="11"/>
  <c r="E182" i="12"/>
  <c r="L182" i="12"/>
  <c r="E181" i="12"/>
  <c r="E271" i="12"/>
  <c r="L181" i="12"/>
  <c r="L271" i="12"/>
  <c r="D179" i="12"/>
  <c r="D176" i="12"/>
  <c r="K176" i="12"/>
  <c r="M252" i="11"/>
  <c r="D173" i="12"/>
  <c r="K173" i="12"/>
  <c r="D171" i="12"/>
  <c r="D170" i="12"/>
  <c r="K170" i="12"/>
  <c r="E168" i="12"/>
  <c r="L168" i="12"/>
  <c r="E166" i="12"/>
  <c r="L166" i="12"/>
  <c r="S165" i="12"/>
  <c r="S148" i="12"/>
  <c r="S156" i="12"/>
  <c r="S143" i="12"/>
  <c r="D149" i="12"/>
  <c r="K149" i="12"/>
  <c r="M227" i="11"/>
  <c r="K227" i="11"/>
  <c r="D147" i="12"/>
  <c r="K147" i="12"/>
  <c r="E145" i="12"/>
  <c r="E141" i="12"/>
  <c r="S139" i="12"/>
  <c r="S138" i="12"/>
  <c r="M213" i="11"/>
  <c r="K213" i="11"/>
  <c r="D132" i="12"/>
  <c r="K132" i="12"/>
  <c r="S131" i="12"/>
  <c r="E130" i="12"/>
  <c r="L130" i="12"/>
  <c r="S129" i="12"/>
  <c r="K196" i="11"/>
  <c r="K191" i="11"/>
  <c r="D126" i="12"/>
  <c r="K189" i="11"/>
  <c r="D124" i="12"/>
  <c r="M187" i="11"/>
  <c r="K187" i="11"/>
  <c r="E122" i="12"/>
  <c r="S121" i="12"/>
  <c r="S119" i="12"/>
  <c r="E118" i="12"/>
  <c r="L118" i="12"/>
  <c r="D117" i="12"/>
  <c r="D195" i="12"/>
  <c r="M287" i="11"/>
  <c r="K287" i="11"/>
  <c r="D193" i="12"/>
  <c r="M277" i="11"/>
  <c r="K277" i="11"/>
  <c r="E192" i="12"/>
  <c r="E191" i="12"/>
  <c r="E189" i="12"/>
  <c r="L189" i="12"/>
  <c r="D188" i="12"/>
  <c r="M272" i="11"/>
  <c r="K272" i="11"/>
  <c r="E187" i="12"/>
  <c r="D186" i="12"/>
  <c r="K186" i="12"/>
  <c r="K273" i="12"/>
  <c r="F274" i="13"/>
  <c r="M270" i="11"/>
  <c r="D185" i="12"/>
  <c r="K185" i="12"/>
  <c r="K272" i="12"/>
  <c r="F273" i="13"/>
  <c r="M269" i="11"/>
  <c r="K269" i="11"/>
  <c r="E184" i="12"/>
  <c r="D183" i="12"/>
  <c r="D182" i="12"/>
  <c r="K182" i="12"/>
  <c r="M261" i="11"/>
  <c r="D181" i="12"/>
  <c r="D271" i="12"/>
  <c r="K181" i="12"/>
  <c r="K271" i="12"/>
  <c r="F272" i="13"/>
  <c r="E180" i="12"/>
  <c r="L180" i="12"/>
  <c r="S179" i="12"/>
  <c r="S27" i="12"/>
  <c r="M254" i="11"/>
  <c r="K254" i="11"/>
  <c r="E178" i="12"/>
  <c r="L178" i="12"/>
  <c r="S176" i="12"/>
  <c r="S25" i="12"/>
  <c r="E175" i="12"/>
  <c r="M250" i="11"/>
  <c r="K250" i="11"/>
  <c r="E172" i="12"/>
  <c r="L172" i="12"/>
  <c r="L265" i="12"/>
  <c r="S171" i="12"/>
  <c r="S24" i="12"/>
  <c r="M247" i="11"/>
  <c r="K247" i="11"/>
  <c r="D168" i="12"/>
  <c r="K168" i="12"/>
  <c r="E167" i="12"/>
  <c r="L167" i="12"/>
  <c r="L23" i="12"/>
  <c r="D166" i="12"/>
  <c r="K166" i="12"/>
  <c r="E165" i="12"/>
  <c r="E148" i="12"/>
  <c r="L165" i="12"/>
  <c r="L148" i="12"/>
  <c r="S162" i="12"/>
  <c r="S147" i="12"/>
  <c r="S149" i="12"/>
  <c r="S251" i="12"/>
  <c r="D145" i="12"/>
  <c r="K145" i="12"/>
  <c r="E144" i="12"/>
  <c r="L144" i="12"/>
  <c r="D141" i="12"/>
  <c r="M219" i="11"/>
  <c r="E139" i="12"/>
  <c r="E138" i="12"/>
  <c r="L139" i="12"/>
  <c r="L138" i="12"/>
  <c r="S137" i="12"/>
  <c r="S136" i="12"/>
  <c r="E133" i="12"/>
  <c r="L133" i="12"/>
  <c r="E131" i="12"/>
  <c r="L131" i="12"/>
  <c r="D130" i="12"/>
  <c r="K130" i="12"/>
  <c r="E129" i="12"/>
  <c r="E127" i="12"/>
  <c r="L127" i="12"/>
  <c r="L239" i="12"/>
  <c r="S126" i="12"/>
  <c r="S238" i="12"/>
  <c r="E125" i="12"/>
  <c r="S124" i="12"/>
  <c r="S20" i="12"/>
  <c r="E123" i="12"/>
  <c r="D122" i="12"/>
  <c r="M185" i="11"/>
  <c r="E121" i="12"/>
  <c r="L121" i="12"/>
  <c r="L19" i="12"/>
  <c r="E119" i="12"/>
  <c r="L119" i="12"/>
  <c r="D118" i="12"/>
  <c r="K118" i="12"/>
  <c r="L196" i="12"/>
  <c r="E194" i="12"/>
  <c r="L194" i="12"/>
  <c r="D192" i="12"/>
  <c r="D191" i="12"/>
  <c r="K191" i="12"/>
  <c r="M275" i="11"/>
  <c r="K275" i="11"/>
  <c r="D189" i="12"/>
  <c r="K189" i="12"/>
  <c r="M273" i="11"/>
  <c r="K273" i="11"/>
  <c r="D187" i="12"/>
  <c r="M271" i="11"/>
  <c r="K271" i="11"/>
  <c r="K270" i="11"/>
  <c r="D184" i="12"/>
  <c r="S182" i="12"/>
  <c r="K261" i="11"/>
  <c r="D180" i="12"/>
  <c r="K180" i="12"/>
  <c r="K255" i="11"/>
  <c r="E179" i="12"/>
  <c r="D178" i="12"/>
  <c r="K178" i="12"/>
  <c r="M253" i="11"/>
  <c r="K253" i="11"/>
  <c r="E176" i="12"/>
  <c r="L176" i="12"/>
  <c r="D175" i="12"/>
  <c r="M251" i="11"/>
  <c r="K251" i="11"/>
  <c r="E173" i="12"/>
  <c r="L173" i="12"/>
  <c r="D172" i="12"/>
  <c r="K172" i="12"/>
  <c r="M248" i="11"/>
  <c r="K248" i="11"/>
  <c r="E171" i="12"/>
  <c r="E170" i="12"/>
  <c r="L170" i="12"/>
  <c r="S169" i="12"/>
  <c r="S263" i="12"/>
  <c r="M245" i="11"/>
  <c r="K245" i="11"/>
  <c r="D167" i="12"/>
  <c r="K167" i="12"/>
  <c r="K23" i="12"/>
  <c r="F24" i="13"/>
  <c r="D165" i="12"/>
  <c r="D148" i="12"/>
  <c r="K165" i="12"/>
  <c r="K148" i="12"/>
  <c r="F149" i="13"/>
  <c r="S159" i="12"/>
  <c r="S144" i="12"/>
  <c r="M228" i="11"/>
  <c r="E149" i="12"/>
  <c r="L149" i="12"/>
  <c r="E147" i="12"/>
  <c r="L147" i="12"/>
  <c r="M225" i="11"/>
  <c r="K225" i="11"/>
  <c r="S145" i="12"/>
  <c r="S141" i="12"/>
  <c r="D144" i="12"/>
  <c r="K144" i="12"/>
  <c r="D139" i="12"/>
  <c r="D138" i="12"/>
  <c r="K139" i="12"/>
  <c r="K138" i="12"/>
  <c r="F139" i="13"/>
  <c r="M217" i="11"/>
  <c r="K217" i="11"/>
  <c r="D133" i="12"/>
  <c r="K133" i="12"/>
  <c r="M212" i="11"/>
  <c r="K212" i="11"/>
  <c r="E132" i="12"/>
  <c r="L132" i="12"/>
  <c r="D131" i="12"/>
  <c r="M202" i="11"/>
  <c r="K202" i="11"/>
  <c r="D129" i="12"/>
  <c r="D127" i="12"/>
  <c r="K127" i="12"/>
  <c r="K239" i="12"/>
  <c r="F240" i="13"/>
  <c r="M190" i="11"/>
  <c r="K190" i="11"/>
  <c r="E126" i="12"/>
  <c r="D125" i="12"/>
  <c r="K188" i="11"/>
  <c r="E124" i="12"/>
  <c r="D123" i="12"/>
  <c r="D121" i="12"/>
  <c r="K121" i="12"/>
  <c r="K19" i="12"/>
  <c r="F20" i="13"/>
  <c r="M182" i="11"/>
  <c r="K182" i="11"/>
  <c r="L120" i="12"/>
  <c r="L234" i="12"/>
  <c r="D119" i="12"/>
  <c r="K119" i="12"/>
  <c r="K178" i="11"/>
  <c r="E117" i="12"/>
  <c r="L117" i="12"/>
  <c r="E116" i="12"/>
  <c r="D116" i="12"/>
  <c r="K175" i="11"/>
  <c r="E115" i="12"/>
  <c r="D115" i="12"/>
  <c r="L115" i="12"/>
  <c r="L230" i="12"/>
  <c r="K115" i="12"/>
  <c r="K230" i="12"/>
  <c r="F231" i="13"/>
  <c r="E114" i="12"/>
  <c r="D114" i="12"/>
  <c r="E113" i="12"/>
  <c r="D113" i="12"/>
  <c r="K172" i="11"/>
  <c r="S112" i="12"/>
  <c r="S17" i="12"/>
  <c r="E111" i="12"/>
  <c r="D111" i="12"/>
  <c r="E110" i="12"/>
  <c r="D110" i="12"/>
  <c r="S110" i="12"/>
  <c r="K110" i="12"/>
  <c r="L335" i="12"/>
  <c r="L74" i="12"/>
  <c r="K335" i="12"/>
  <c r="K74" i="12"/>
  <c r="F75" i="13"/>
  <c r="S333" i="12"/>
  <c r="S73" i="12"/>
  <c r="L333" i="12"/>
  <c r="L73" i="12"/>
  <c r="K333" i="12"/>
  <c r="K73" i="12"/>
  <c r="F74" i="13"/>
  <c r="E332" i="12"/>
  <c r="E363" i="12"/>
  <c r="D332" i="12"/>
  <c r="D363" i="12"/>
  <c r="L332" i="12"/>
  <c r="L363" i="12"/>
  <c r="K332" i="12"/>
  <c r="K363" i="12"/>
  <c r="L329" i="12"/>
  <c r="L71" i="12"/>
  <c r="K329" i="12"/>
  <c r="K71" i="12"/>
  <c r="F72" i="13"/>
  <c r="S327" i="12"/>
  <c r="S69" i="12"/>
  <c r="E325" i="12"/>
  <c r="E68" i="12"/>
  <c r="D325" i="12"/>
  <c r="D68" i="12"/>
  <c r="S325" i="12"/>
  <c r="S68" i="12"/>
  <c r="E324" i="12"/>
  <c r="E354" i="12"/>
  <c r="D324" i="12"/>
  <c r="D354" i="12"/>
  <c r="K324" i="12"/>
  <c r="K354" i="12"/>
  <c r="K320" i="12"/>
  <c r="K161" i="12"/>
  <c r="F162" i="13"/>
  <c r="E319" i="12"/>
  <c r="E358" i="12"/>
  <c r="D319" i="12"/>
  <c r="D358" i="12"/>
  <c r="L319" i="12"/>
  <c r="L358" i="12"/>
  <c r="K319" i="12"/>
  <c r="K358" i="12"/>
  <c r="S315" i="12"/>
  <c r="S67" i="12"/>
  <c r="E310" i="12"/>
  <c r="E351" i="12"/>
  <c r="D310" i="12"/>
  <c r="D351" i="12"/>
  <c r="L310" i="12"/>
  <c r="L351" i="12"/>
  <c r="K310" i="12"/>
  <c r="K351" i="12"/>
  <c r="S309" i="12"/>
  <c r="S350" i="12"/>
  <c r="S308" i="12"/>
  <c r="S66" i="12"/>
  <c r="L307" i="12"/>
  <c r="L65" i="12"/>
  <c r="K307" i="12"/>
  <c r="K65" i="12"/>
  <c r="F66" i="13"/>
  <c r="L306" i="12"/>
  <c r="L64" i="12"/>
  <c r="K306" i="12"/>
  <c r="K64" i="12"/>
  <c r="F65" i="13"/>
  <c r="S304" i="12"/>
  <c r="S62" i="12"/>
  <c r="S302" i="12"/>
  <c r="S60" i="12"/>
  <c r="S300" i="12"/>
  <c r="S58" i="12"/>
  <c r="L297" i="12"/>
  <c r="L347" i="12"/>
  <c r="K297" i="12"/>
  <c r="K347" i="12"/>
  <c r="E294" i="12"/>
  <c r="E345" i="12"/>
  <c r="D294" i="12"/>
  <c r="D345" i="12"/>
  <c r="L294" i="12"/>
  <c r="L345" i="12"/>
  <c r="K294" i="12"/>
  <c r="K345" i="12"/>
  <c r="S293" i="12"/>
  <c r="S56" i="12"/>
  <c r="L290" i="12"/>
  <c r="L343" i="12"/>
  <c r="K290" i="12"/>
  <c r="K343" i="12"/>
  <c r="S289" i="12"/>
  <c r="S158" i="12"/>
  <c r="K289" i="12"/>
  <c r="K158" i="12"/>
  <c r="F159" i="13"/>
  <c r="E283" i="12"/>
  <c r="E341" i="12"/>
  <c r="D283" i="12"/>
  <c r="D341" i="12"/>
  <c r="L283" i="12"/>
  <c r="K283" i="12"/>
  <c r="E282" i="12"/>
  <c r="D282" i="12"/>
  <c r="L282" i="12"/>
  <c r="K282" i="12"/>
  <c r="E281" i="12"/>
  <c r="D281" i="12"/>
  <c r="S281" i="12"/>
  <c r="S339" i="12"/>
  <c r="L281" i="12"/>
  <c r="K281" i="12"/>
  <c r="E280" i="12"/>
  <c r="E338" i="12"/>
  <c r="D280" i="12"/>
  <c r="D338" i="12"/>
  <c r="L280" i="12"/>
  <c r="K280" i="12"/>
  <c r="K338" i="12"/>
  <c r="E279" i="12"/>
  <c r="D279" i="12"/>
  <c r="L279" i="12"/>
  <c r="K279" i="12"/>
  <c r="E278" i="12"/>
  <c r="D278" i="12"/>
  <c r="S278" i="12"/>
  <c r="E277" i="12"/>
  <c r="D277" i="12"/>
  <c r="L277" i="12"/>
  <c r="K277" i="12"/>
  <c r="E276" i="12"/>
  <c r="D276" i="12"/>
  <c r="L276" i="12"/>
  <c r="K276" i="12"/>
  <c r="E275" i="12"/>
  <c r="D275" i="12"/>
  <c r="L275" i="12"/>
  <c r="K275" i="12"/>
  <c r="E274" i="12"/>
  <c r="D274" i="12"/>
  <c r="L274" i="12"/>
  <c r="K274" i="12"/>
  <c r="E273" i="12"/>
  <c r="D273" i="12"/>
  <c r="S273" i="12"/>
  <c r="S332" i="12"/>
  <c r="E272" i="12"/>
  <c r="E331" i="12"/>
  <c r="D272" i="12"/>
  <c r="D331" i="12"/>
  <c r="S272" i="12"/>
  <c r="S331" i="12"/>
  <c r="E270" i="12"/>
  <c r="D270" i="12"/>
  <c r="L270" i="12"/>
  <c r="K270" i="12"/>
  <c r="L269" i="12"/>
  <c r="L328" i="12"/>
  <c r="K269" i="12"/>
  <c r="K328" i="12"/>
  <c r="E268" i="12"/>
  <c r="D268" i="12"/>
  <c r="L268" i="12"/>
  <c r="L327" i="12"/>
  <c r="K268" i="12"/>
  <c r="K327" i="12"/>
  <c r="S267" i="12"/>
  <c r="S51" i="12"/>
  <c r="E266" i="12"/>
  <c r="D266" i="12"/>
  <c r="L266" i="12"/>
  <c r="K266" i="12"/>
  <c r="E265" i="12"/>
  <c r="D265" i="12"/>
  <c r="K265" i="12"/>
  <c r="K50" i="12"/>
  <c r="F51" i="13"/>
  <c r="E264" i="12"/>
  <c r="D264" i="12"/>
  <c r="L264" i="12"/>
  <c r="K264" i="12"/>
  <c r="E263" i="12"/>
  <c r="D263" i="12"/>
  <c r="E262" i="12"/>
  <c r="D262" i="12"/>
  <c r="S262" i="12"/>
  <c r="S49" i="12"/>
  <c r="E261" i="12"/>
  <c r="D261" i="12"/>
  <c r="L261" i="12"/>
  <c r="K261" i="12"/>
  <c r="E260" i="12"/>
  <c r="D260" i="12"/>
  <c r="L260" i="12"/>
  <c r="K260" i="12"/>
  <c r="E258" i="12"/>
  <c r="D258" i="12"/>
  <c r="E257" i="12"/>
  <c r="D257" i="12"/>
  <c r="L257" i="12"/>
  <c r="L320" i="12"/>
  <c r="E256" i="12"/>
  <c r="D256" i="12"/>
  <c r="S256" i="12"/>
  <c r="S47" i="12"/>
  <c r="L256" i="12"/>
  <c r="K256" i="12"/>
  <c r="E255" i="12"/>
  <c r="D255" i="12"/>
  <c r="L255" i="12"/>
  <c r="K255" i="12"/>
  <c r="E254" i="12"/>
  <c r="D254" i="12"/>
  <c r="L254" i="12"/>
  <c r="K254" i="12"/>
  <c r="E253" i="12"/>
  <c r="D253" i="12"/>
  <c r="L253" i="12"/>
  <c r="L317" i="12"/>
  <c r="E252" i="12"/>
  <c r="D252" i="12"/>
  <c r="L252" i="12"/>
  <c r="K252" i="12"/>
  <c r="E251" i="12"/>
  <c r="D251" i="12"/>
  <c r="L251" i="12"/>
  <c r="L315" i="12"/>
  <c r="K251" i="12"/>
  <c r="K315" i="12"/>
  <c r="E250" i="12"/>
  <c r="D250" i="12"/>
  <c r="L250" i="12"/>
  <c r="K250" i="12"/>
  <c r="E249" i="12"/>
  <c r="D249" i="12"/>
  <c r="L249" i="12"/>
  <c r="K249" i="12"/>
  <c r="E248" i="12"/>
  <c r="D248" i="12"/>
  <c r="L248" i="12"/>
  <c r="K248" i="12"/>
  <c r="E246" i="12"/>
  <c r="E45" i="12"/>
  <c r="D246" i="12"/>
  <c r="D45" i="12"/>
  <c r="S246" i="12"/>
  <c r="S45" i="12"/>
  <c r="L246" i="12"/>
  <c r="L45" i="12"/>
  <c r="K246" i="12"/>
  <c r="K45" i="12"/>
  <c r="F46" i="13"/>
  <c r="S245" i="12"/>
  <c r="S311" i="12"/>
  <c r="E244" i="12"/>
  <c r="D244" i="12"/>
  <c r="L244" i="12"/>
  <c r="K244" i="12"/>
  <c r="E243" i="12"/>
  <c r="D243" i="12"/>
  <c r="L243" i="12"/>
  <c r="L309" i="12"/>
  <c r="K243" i="12"/>
  <c r="K309" i="12"/>
  <c r="E242" i="12"/>
  <c r="D242" i="12"/>
  <c r="L242" i="12"/>
  <c r="K242" i="12"/>
  <c r="E241" i="12"/>
  <c r="D241" i="12"/>
  <c r="S241" i="12"/>
  <c r="S155" i="12"/>
  <c r="L241" i="12"/>
  <c r="K241" i="12"/>
  <c r="E240" i="12"/>
  <c r="D240" i="12"/>
  <c r="L240" i="12"/>
  <c r="K240" i="12"/>
  <c r="E239" i="12"/>
  <c r="D239" i="12"/>
  <c r="E238" i="12"/>
  <c r="D238" i="12"/>
  <c r="L238" i="12"/>
  <c r="K238" i="12"/>
  <c r="E237" i="12"/>
  <c r="D237" i="12"/>
  <c r="S237" i="12"/>
  <c r="S154" i="12"/>
  <c r="L237" i="12"/>
  <c r="K237" i="12"/>
  <c r="E236" i="12"/>
  <c r="D236" i="12"/>
  <c r="L236" i="12"/>
  <c r="L304" i="12"/>
  <c r="K236" i="12"/>
  <c r="K304" i="12"/>
  <c r="E235" i="12"/>
  <c r="D235" i="12"/>
  <c r="L235" i="12"/>
  <c r="L303" i="12"/>
  <c r="K235" i="12"/>
  <c r="E234" i="12"/>
  <c r="D234" i="12"/>
  <c r="K234" i="12"/>
  <c r="E233" i="12"/>
  <c r="D233" i="12"/>
  <c r="L233" i="12"/>
  <c r="K233" i="12"/>
  <c r="K302" i="12"/>
  <c r="E232" i="12"/>
  <c r="D232" i="12"/>
  <c r="K232" i="12"/>
  <c r="E231" i="12"/>
  <c r="D231" i="12"/>
  <c r="L231" i="12"/>
  <c r="L301" i="12"/>
  <c r="K231" i="12"/>
  <c r="E230" i="12"/>
  <c r="D230" i="12"/>
  <c r="S230" i="12"/>
  <c r="S42" i="12"/>
  <c r="E229" i="12"/>
  <c r="D229" i="12"/>
  <c r="L229" i="12"/>
  <c r="K229" i="12"/>
  <c r="E228" i="12"/>
  <c r="D228" i="12"/>
  <c r="L228" i="12"/>
  <c r="L300" i="12"/>
  <c r="K228" i="12"/>
  <c r="K300" i="12"/>
  <c r="E227" i="12"/>
  <c r="D227" i="12"/>
  <c r="S227" i="12"/>
  <c r="S152" i="12"/>
  <c r="L227" i="12"/>
  <c r="K227" i="12"/>
  <c r="E226" i="12"/>
  <c r="E299" i="12"/>
  <c r="D226" i="12"/>
  <c r="D299" i="12"/>
  <c r="L226" i="12"/>
  <c r="K226" i="12"/>
  <c r="E225" i="12"/>
  <c r="D225" i="12"/>
  <c r="L225" i="12"/>
  <c r="K225" i="12"/>
  <c r="E224" i="12"/>
  <c r="D224" i="12"/>
  <c r="L224" i="12"/>
  <c r="K224" i="12"/>
  <c r="E223" i="12"/>
  <c r="D223" i="12"/>
  <c r="L223" i="12"/>
  <c r="K223" i="12"/>
  <c r="E221" i="12"/>
  <c r="D221" i="12"/>
  <c r="L221" i="12"/>
  <c r="K221" i="12"/>
  <c r="E218" i="12"/>
  <c r="D218" i="12"/>
  <c r="S218" i="12"/>
  <c r="S39" i="12"/>
  <c r="L218" i="12"/>
  <c r="L39" i="12"/>
  <c r="K218" i="12"/>
  <c r="K39" i="12"/>
  <c r="F40" i="13"/>
  <c r="E217" i="12"/>
  <c r="D217" i="12"/>
  <c r="E216" i="12"/>
  <c r="D216" i="12"/>
  <c r="L216" i="12"/>
  <c r="L292" i="12"/>
  <c r="K216" i="12"/>
  <c r="K292" i="12"/>
  <c r="F293" i="13"/>
  <c r="E215" i="12"/>
  <c r="D215" i="12"/>
  <c r="L215" i="12"/>
  <c r="L38" i="12"/>
  <c r="K215" i="12"/>
  <c r="E214" i="12"/>
  <c r="E37" i="12"/>
  <c r="D214" i="12"/>
  <c r="D37" i="12"/>
  <c r="S214" i="12"/>
  <c r="S37" i="12"/>
  <c r="L214" i="12"/>
  <c r="L37" i="12"/>
  <c r="K214" i="12"/>
  <c r="K37" i="12"/>
  <c r="F38" i="13"/>
  <c r="E213" i="12"/>
  <c r="D213" i="12"/>
  <c r="L213" i="12"/>
  <c r="K213" i="12"/>
  <c r="E212" i="12"/>
  <c r="D212" i="12"/>
  <c r="S212" i="12"/>
  <c r="S36" i="12"/>
  <c r="E211" i="12"/>
  <c r="D211" i="12"/>
  <c r="L211" i="12"/>
  <c r="K211" i="12"/>
  <c r="E210" i="12"/>
  <c r="D210" i="12"/>
  <c r="S210" i="12"/>
  <c r="S151" i="12"/>
  <c r="E209" i="12"/>
  <c r="D209" i="12"/>
  <c r="L209" i="12"/>
  <c r="L289" i="12"/>
  <c r="K209" i="12"/>
  <c r="E208" i="12"/>
  <c r="D208" i="12"/>
  <c r="L208" i="12"/>
  <c r="K208" i="12"/>
  <c r="E207" i="12"/>
  <c r="D207" i="12"/>
  <c r="L207" i="12"/>
  <c r="L287" i="12"/>
  <c r="K207" i="12"/>
  <c r="K287" i="12"/>
  <c r="F288" i="13"/>
  <c r="E206" i="12"/>
  <c r="E286" i="12"/>
  <c r="D206" i="12"/>
  <c r="D286" i="12"/>
  <c r="L206" i="12"/>
  <c r="L286" i="12"/>
  <c r="K206" i="12"/>
  <c r="K286" i="12"/>
  <c r="F287" i="13"/>
  <c r="E205" i="12"/>
  <c r="D205" i="12"/>
  <c r="L205" i="12"/>
  <c r="L285" i="12"/>
  <c r="K205" i="12"/>
  <c r="K285" i="12"/>
  <c r="F286" i="13"/>
  <c r="E204" i="12"/>
  <c r="D204" i="12"/>
  <c r="S204" i="12"/>
  <c r="S150" i="12"/>
  <c r="L204" i="12"/>
  <c r="K204" i="12"/>
  <c r="E203" i="12"/>
  <c r="D203" i="12"/>
  <c r="L203" i="12"/>
  <c r="K203" i="12"/>
  <c r="S408" i="12"/>
  <c r="S101" i="12"/>
  <c r="S406" i="12"/>
  <c r="S100" i="12"/>
  <c r="S398" i="12"/>
  <c r="S98" i="12"/>
  <c r="S372" i="12"/>
  <c r="S88" i="12"/>
  <c r="S370" i="12"/>
  <c r="S386" i="12"/>
  <c r="E368" i="12"/>
  <c r="D368" i="12"/>
  <c r="E367" i="12"/>
  <c r="D367" i="12"/>
  <c r="E366" i="12"/>
  <c r="D366" i="12"/>
  <c r="S366" i="12"/>
  <c r="S86" i="12"/>
  <c r="E365" i="12"/>
  <c r="D365" i="12"/>
  <c r="S365" i="12"/>
  <c r="S382" i="12"/>
  <c r="E364" i="12"/>
  <c r="D364" i="12"/>
  <c r="E362" i="12"/>
  <c r="D362" i="12"/>
  <c r="E361" i="12"/>
  <c r="D361" i="12"/>
  <c r="E360" i="12"/>
  <c r="D360" i="12"/>
  <c r="E359" i="12"/>
  <c r="D359" i="12"/>
  <c r="E357" i="12"/>
  <c r="D357" i="12"/>
  <c r="E356" i="12"/>
  <c r="D356" i="12"/>
  <c r="E355" i="12"/>
  <c r="D355" i="12"/>
  <c r="E353" i="12"/>
  <c r="D353" i="12"/>
  <c r="E352" i="12"/>
  <c r="D352" i="12"/>
  <c r="E350" i="12"/>
  <c r="D350" i="12"/>
  <c r="E348" i="12"/>
  <c r="D348" i="12"/>
  <c r="S348" i="12"/>
  <c r="E347" i="12"/>
  <c r="D347" i="12"/>
  <c r="E346" i="12"/>
  <c r="D346" i="12"/>
  <c r="E344" i="12"/>
  <c r="D344" i="12"/>
  <c r="S344" i="12"/>
  <c r="S77" i="12"/>
  <c r="E343" i="12"/>
  <c r="D343" i="12"/>
  <c r="E342" i="12"/>
  <c r="D342" i="12"/>
  <c r="L30" i="12"/>
  <c r="K30" i="12"/>
  <c r="L28" i="12"/>
  <c r="L184" i="12"/>
  <c r="K28" i="12"/>
  <c r="K184" i="12"/>
  <c r="F185" i="13"/>
  <c r="I31" i="12"/>
  <c r="I187" i="12"/>
  <c r="E188" i="13"/>
  <c r="I43" i="12"/>
  <c r="I110" i="12"/>
  <c r="E111" i="13"/>
  <c r="L40" i="12"/>
  <c r="K40" i="12"/>
  <c r="I40" i="12"/>
  <c r="I109" i="12"/>
  <c r="E110" i="13"/>
  <c r="K44" i="12"/>
  <c r="K47" i="12"/>
  <c r="K46" i="12"/>
  <c r="L47" i="12"/>
  <c r="L46" i="12"/>
  <c r="S35" i="12"/>
  <c r="S106" i="12"/>
  <c r="K38" i="12"/>
  <c r="E40" i="12"/>
  <c r="L57" i="12"/>
  <c r="L56" i="12"/>
  <c r="L200" i="12"/>
  <c r="K57" i="12"/>
  <c r="K56" i="12"/>
  <c r="K200" i="12"/>
  <c r="F201" i="13"/>
  <c r="I79" i="12"/>
  <c r="I127" i="12"/>
  <c r="E128" i="13"/>
  <c r="I81" i="12"/>
  <c r="I128" i="12"/>
  <c r="E129" i="13"/>
  <c r="S102" i="12"/>
  <c r="S133" i="12"/>
  <c r="E136" i="12"/>
  <c r="D136" i="12"/>
  <c r="K136" i="12"/>
  <c r="E143" i="12"/>
  <c r="D143" i="12"/>
  <c r="E142" i="12"/>
  <c r="D142" i="12"/>
  <c r="S142" i="12"/>
  <c r="L143" i="12"/>
  <c r="K143" i="12"/>
  <c r="L142" i="12"/>
  <c r="L140" i="12"/>
  <c r="K142" i="12"/>
  <c r="K140" i="12"/>
  <c r="F141" i="13"/>
  <c r="L141" i="12"/>
  <c r="K141" i="12"/>
  <c r="E161" i="12"/>
  <c r="D161" i="12"/>
  <c r="S161" i="12"/>
  <c r="S146" i="12"/>
  <c r="K174" i="12"/>
  <c r="K267" i="12"/>
  <c r="F268" i="13"/>
  <c r="L174" i="12"/>
  <c r="L267" i="12"/>
  <c r="S174" i="12"/>
  <c r="D174" i="12"/>
  <c r="E174" i="12"/>
  <c r="K163" i="12"/>
  <c r="K259" i="12"/>
  <c r="F260" i="13"/>
  <c r="S177" i="12"/>
  <c r="E177" i="12"/>
  <c r="D177" i="12"/>
  <c r="I195" i="12"/>
  <c r="I278" i="12"/>
  <c r="E279" i="13"/>
  <c r="E8" i="12"/>
  <c r="D8" i="12"/>
  <c r="L8" i="12"/>
  <c r="L169" i="12"/>
  <c r="K8" i="12"/>
  <c r="K169" i="12"/>
  <c r="F170" i="13"/>
  <c r="E219" i="12"/>
  <c r="D219" i="12"/>
  <c r="L219" i="12"/>
  <c r="K219" i="12"/>
  <c r="L232" i="12"/>
  <c r="L291" i="12"/>
  <c r="L344" i="12"/>
  <c r="K291" i="12"/>
  <c r="K344" i="12"/>
  <c r="K262" i="12"/>
  <c r="L262" i="12"/>
  <c r="K298" i="12"/>
  <c r="K348" i="12"/>
  <c r="L298" i="12"/>
  <c r="L348" i="12"/>
  <c r="K284" i="12"/>
  <c r="K52" i="12"/>
  <c r="F53" i="13"/>
  <c r="L284" i="12"/>
  <c r="K288" i="12"/>
  <c r="L288" i="12"/>
  <c r="K278" i="12"/>
  <c r="L278" i="12"/>
  <c r="K303" i="12"/>
  <c r="K305" i="12"/>
  <c r="L305" i="12"/>
  <c r="I307" i="12"/>
  <c r="I65" i="12"/>
  <c r="K301" i="12"/>
  <c r="I301" i="12"/>
  <c r="I59" i="12"/>
  <c r="D301" i="12"/>
  <c r="E301" i="12"/>
  <c r="L299" i="12"/>
  <c r="K299" i="12"/>
  <c r="L302" i="12"/>
  <c r="L325" i="12"/>
  <c r="L68" i="12"/>
  <c r="K325" i="12"/>
  <c r="K68" i="12"/>
  <c r="K374" i="12"/>
  <c r="K90" i="12"/>
  <c r="L371" i="12"/>
  <c r="L87" i="12"/>
  <c r="K371" i="12"/>
  <c r="K87" i="12"/>
  <c r="L368" i="12"/>
  <c r="K368" i="12"/>
  <c r="L367" i="12"/>
  <c r="K367" i="12"/>
  <c r="L366" i="12"/>
  <c r="K366" i="12"/>
  <c r="L365" i="12"/>
  <c r="K365" i="12"/>
  <c r="L364" i="12"/>
  <c r="L85" i="12"/>
  <c r="K364" i="12"/>
  <c r="K85" i="12"/>
  <c r="L362" i="12"/>
  <c r="K362" i="12"/>
  <c r="L361" i="12"/>
  <c r="K361" i="12"/>
  <c r="L360" i="12"/>
  <c r="K360" i="12"/>
  <c r="L359" i="12"/>
  <c r="K359" i="12"/>
  <c r="L357" i="12"/>
  <c r="K357" i="12"/>
  <c r="L356" i="12"/>
  <c r="K356" i="12"/>
  <c r="L355" i="12"/>
  <c r="K355" i="12"/>
  <c r="L353" i="12"/>
  <c r="K353" i="12"/>
  <c r="L352" i="12"/>
  <c r="K352" i="12"/>
  <c r="L349" i="12"/>
  <c r="K349" i="12"/>
  <c r="L346" i="12"/>
  <c r="K346" i="12"/>
  <c r="K342" i="12"/>
  <c r="L342" i="12"/>
  <c r="L341" i="12"/>
  <c r="K341" i="12"/>
  <c r="S341" i="12"/>
  <c r="S75" i="12"/>
  <c r="L354" i="12"/>
  <c r="L338" i="12"/>
  <c r="L163" i="12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65" i="11" l="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<sst xmlns="http://schemas.openxmlformats.org/spreadsheetml/2006/main" count="7590" uniqueCount="1894">
  <si>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</si>
  <si>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</si>
  <si>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</si>
  <si>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</si>
  <si>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</si>
  <si>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</si>
  <si>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</si>
  <si>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</si>
  <si>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</si>
  <si>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</si>
  <si>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</si>
  <si>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</si>
  <si>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</si>
  <si>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</si>
  <si>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</si>
  <si>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</si>
  <si>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</si>
  <si>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</si>
  <si>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</si>
  <si>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</si>
  <si>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</si>
  <si>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</si>
  <si>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</si>
  <si>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</si>
  <si>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</si>
  <si>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</si>
  <si>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</si>
  <si>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</si>
  <si>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</si>
  <si>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</si>
  <si>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</si>
  <si>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</si>
  <si>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</si>
  <si>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</si>
  <si>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</si>
  <si>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</si>
  <si>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</si>
  <si>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</si>
  <si>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</si>
  <si>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</si>
  <si>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</si>
  <si>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</si>
  <si>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</si>
  <si>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</si>
  <si>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</si>
  <si>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</si>
  <si>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</si>
  <si>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</si>
  <si>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</si>
  <si>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</si>
  <si>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</si>
  <si>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</si>
  <si>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</si>
  <si>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</si>
  <si>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</si>
  <si>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</si>
  <si>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</si>
  <si>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</si>
  <si>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</si>
  <si>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</si>
  <si>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</si>
  <si>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</si>
  <si>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</si>
  <si>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</si>
  <si>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</si>
  <si>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</si>
  <si>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</si>
  <si>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</si>
  <si>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</si>
  <si>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</si>
  <si>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</si>
  <si>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</si>
  <si>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</si>
  <si>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</si>
  <si>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</si>
  <si>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</si>
  <si>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</si>
  <si>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</si>
  <si>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</si>
  <si>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</si>
  <si>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</si>
  <si>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</si>
  <si>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</si>
  <si>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</si>
  <si>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</si>
  <si>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</si>
  <si>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</si>
  <si>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</si>
  <si>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</si>
  <si>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</si>
  <si>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</si>
  <si>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</si>
  <si>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</si>
  <si>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</si>
  <si>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</si>
  <si>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</si>
  <si>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</si>
  <si>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</si>
  <si>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</si>
  <si>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</si>
  <si>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</si>
  <si>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</si>
  <si>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</si>
  <si>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</si>
  <si>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</si>
  <si>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</si>
  <si>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</si>
  <si>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</si>
  <si>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</si>
  <si>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</si>
  <si>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</si>
  <si>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</si>
  <si>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</si>
  <si>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</si>
  <si>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</si>
  <si>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</si>
  <si>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</si>
  <si>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</si>
  <si>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</si>
  <si>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</si>
  <si>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</si>
  <si>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</si>
  <si>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</si>
  <si>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</si>
  <si>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</si>
  <si>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</si>
  <si>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</si>
  <si>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</si>
  <si>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</si>
  <si>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</si>
  <si>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</si>
  <si>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</si>
  <si>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</si>
  <si>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</si>
  <si>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</si>
  <si>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</si>
  <si>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</si>
  <si>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</si>
  <si>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</si>
  <si>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</si>
  <si>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</si>
  <si>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</si>
  <si>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</si>
  <si>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</si>
  <si>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</si>
  <si>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</si>
  <si>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</si>
  <si>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</si>
  <si>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</si>
  <si>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</si>
  <si>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</si>
  <si>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</si>
  <si>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</si>
  <si>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</si>
  <si>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</si>
  <si>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</si>
  <si>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</si>
  <si>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</si>
  <si>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</si>
  <si>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</si>
  <si>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</si>
  <si>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</si>
  <si>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</si>
  <si>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</si>
  <si>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</si>
  <si>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</si>
  <si>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</si>
  <si>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</si>
  <si>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</si>
  <si>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</si>
  <si>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</si>
  <si>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</si>
  <si>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</si>
  <si>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</si>
  <si>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</si>
  <si>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</si>
  <si>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</si>
  <si>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</si>
  <si>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</si>
  <si>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</si>
  <si>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</si>
  <si>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</si>
  <si>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</si>
  <si>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</si>
  <si>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</si>
  <si>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</si>
  <si>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</si>
  <si>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</si>
  <si>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</si>
  <si>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</si>
  <si>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</si>
  <si>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</si>
  <si>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</si>
  <si>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</si>
  <si>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</si>
  <si>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</si>
  <si>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</si>
  <si>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</si>
  <si>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</si>
  <si>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</si>
  <si>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</si>
  <si>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</si>
  <si>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</si>
  <si>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</si>
  <si>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</si>
  <si>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</si>
  <si>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</si>
  <si>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</si>
  <si>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</si>
  <si>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</si>
  <si>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</si>
  <si>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</si>
  <si>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</si>
  <si>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</si>
  <si>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</si>
  <si>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</si>
  <si>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</si>
  <si>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</si>
  <si>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</si>
  <si>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</si>
  <si>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</si>
  <si>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</si>
  <si>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</si>
  <si>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</si>
  <si>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</si>
  <si>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</si>
  <si>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</si>
  <si>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</si>
  <si>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</si>
  <si>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</si>
  <si>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</si>
  <si>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</si>
  <si>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</si>
  <si>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</si>
  <si>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</si>
  <si>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</si>
  <si>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</si>
  <si>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</si>
  <si>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</si>
  <si>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</si>
  <si>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</si>
  <si>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</si>
  <si>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</si>
  <si>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</si>
  <si>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</si>
  <si>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</si>
  <si>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</si>
  <si>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</si>
  <si>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</si>
  <si>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</si>
  <si>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</si>
  <si>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</si>
  <si>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</si>
  <si>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</si>
  <si>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</si>
  <si>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</si>
  <si>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</si>
  <si>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</si>
  <si>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</si>
  <si>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</si>
  <si>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</si>
  <si>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</si>
  <si>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</si>
  <si>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</si>
  <si>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</si>
  <si>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</si>
  <si>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</si>
  <si>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</si>
  <si>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</si>
  <si>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</si>
  <si>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</si>
  <si>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</si>
  <si>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</si>
  <si>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</si>
  <si>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</si>
  <si>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</si>
  <si>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</si>
  <si>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</si>
  <si>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</si>
  <si>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</si>
  <si>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</si>
  <si>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</si>
  <si>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</si>
  <si>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</si>
  <si>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</si>
  <si>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</si>
  <si>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</si>
  <si>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</si>
  <si>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</si>
  <si>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</si>
  <si>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</si>
  <si>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</si>
  <si>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</si>
  <si>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</si>
  <si>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</si>
  <si>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</si>
  <si>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</si>
  <si>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</si>
  <si>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</si>
  <si>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</si>
  <si>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</si>
  <si>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</si>
  <si>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</si>
  <si>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</si>
  <si>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</si>
  <si>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</si>
  <si>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</si>
  <si>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</si>
  <si>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</si>
  <si>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</si>
  <si>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</si>
  <si>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</si>
  <si>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</si>
  <si>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</si>
  <si>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</si>
  <si>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</si>
  <si>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</si>
  <si>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</si>
  <si>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</si>
  <si>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</si>
  <si>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</si>
  <si>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</si>
  <si>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</si>
  <si>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</si>
  <si>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</si>
  <si>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</si>
  <si>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</si>
  <si>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</si>
  <si>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</si>
  <si>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</si>
  <si>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</si>
  <si>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</si>
  <si>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</si>
  <si>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</si>
  <si>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</si>
  <si>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</si>
  <si>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</si>
  <si>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</si>
  <si>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</si>
  <si>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</si>
  <si>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</si>
  <si>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</si>
  <si>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</si>
  <si>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</si>
  <si>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</si>
  <si>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</si>
  <si>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</si>
  <si>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</si>
  <si>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</si>
  <si>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</si>
  <si>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</si>
  <si>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</si>
  <si>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</si>
  <si>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</si>
  <si>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</si>
  <si>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</si>
  <si>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</si>
  <si>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</si>
  <si>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</si>
  <si>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</si>
  <si>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</si>
  <si>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</si>
  <si>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</si>
  <si>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</si>
  <si>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</si>
  <si>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</si>
  <si>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</si>
  <si>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</si>
  <si>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</si>
  <si>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</si>
  <si>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</si>
  <si>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</si>
  <si>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</si>
  <si>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</si>
  <si>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</si>
  <si>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</si>
  <si>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</si>
  <si>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</si>
  <si>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</si>
  <si>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</si>
  <si>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</si>
  <si>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</si>
  <si>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</si>
  <si>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</si>
  <si>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</si>
  <si>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</si>
  <si>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</si>
  <si>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</si>
  <si>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</si>
  <si>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</si>
  <si>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</si>
  <si>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</si>
  <si>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</si>
  <si>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</si>
  <si>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</si>
  <si>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</si>
  <si>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</si>
  <si>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</si>
  <si>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</si>
  <si>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</si>
  <si>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</si>
  <si>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</si>
  <si>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</si>
  <si>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</si>
  <si>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</si>
  <si>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</si>
  <si>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</si>
  <si>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</si>
  <si>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</si>
  <si>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</si>
  <si>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</si>
  <si>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</si>
  <si>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</si>
  <si>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</si>
  <si>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</si>
  <si>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</si>
  <si>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</si>
  <si>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</si>
  <si>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</si>
  <si>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</si>
  <si>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</si>
  <si>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</si>
  <si>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</si>
  <si>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</si>
  <si>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</si>
  <si>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</si>
  <si>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</si>
  <si>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</si>
  <si>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</si>
  <si>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</si>
  <si>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</si>
  <si>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</si>
  <si>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</si>
  <si>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</si>
  <si>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</si>
  <si>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</si>
  <si>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</si>
  <si>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</si>
  <si>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</si>
  <si>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</si>
  <si>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</si>
  <si>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</si>
  <si>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</si>
  <si>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</si>
  <si>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</si>
  <si>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</si>
  <si>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</si>
  <si>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</si>
  <si>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</si>
  <si>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</si>
  <si>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</si>
  <si>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</si>
  <si>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</si>
  <si>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</si>
  <si>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</si>
  <si>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</si>
  <si>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</si>
  <si>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</si>
  <si>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</si>
  <si>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</si>
  <si>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</si>
  <si>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</si>
  <si>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</si>
  <si>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</si>
  <si>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</si>
  <si>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</si>
  <si>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</si>
  <si>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</si>
  <si>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</si>
  <si>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</si>
  <si>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</si>
  <si>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</si>
  <si>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</si>
  <si>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</si>
  <si>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</si>
  <si>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</si>
  <si>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</si>
  <si>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</si>
  <si>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</si>
  <si>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</si>
  <si>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</si>
  <si>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</si>
  <si>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</si>
  <si>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</si>
  <si>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</si>
  <si>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</si>
  <si>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</si>
  <si>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</si>
  <si>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</si>
  <si>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</si>
  <si>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</si>
  <si>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</si>
  <si>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</si>
  <si>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</si>
  <si>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</si>
  <si>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</si>
  <si>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</si>
  <si>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</si>
  <si>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</si>
  <si>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</si>
  <si>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</si>
  <si>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</si>
  <si>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</si>
  <si>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</si>
  <si>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</si>
  <si>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</si>
  <si>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</si>
  <si>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</si>
  <si>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</si>
  <si>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</si>
  <si>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</si>
  <si>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</si>
  <si>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</si>
  <si>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</si>
  <si>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</si>
  <si>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</si>
  <si>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</si>
  <si>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</si>
  <si>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</si>
  <si>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</si>
  <si>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</si>
  <si>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</si>
  <si>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</si>
  <si>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</si>
  <si>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</si>
  <si>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</si>
  <si>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</si>
  <si>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</si>
  <si>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</si>
  <si>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</si>
  <si>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</si>
  <si>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</si>
  <si>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</si>
  <si>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</si>
  <si>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</si>
  <si>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</si>
  <si>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</si>
  <si>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</si>
  <si>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</si>
  <si>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</si>
  <si>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</si>
  <si>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</si>
  <si>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</si>
  <si>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</si>
  <si>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</si>
  <si>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</si>
  <si>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</si>
  <si>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</si>
  <si>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</si>
  <si>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</si>
  <si>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</si>
  <si>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</si>
  <si>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</si>
  <si>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</si>
  <si>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</si>
  <si>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</si>
  <si>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</si>
  <si>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</si>
  <si>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</si>
  <si>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</si>
  <si>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</si>
  <si>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</si>
  <si>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</si>
  <si>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</si>
  <si>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</si>
  <si>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</si>
  <si>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</si>
  <si>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</si>
  <si>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</si>
  <si>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</si>
  <si>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</si>
  <si>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</si>
  <si>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</si>
  <si>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</si>
  <si>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</si>
  <si>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</si>
  <si>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</si>
  <si>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</si>
  <si>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</si>
  <si>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</si>
  <si>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</si>
  <si>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</si>
  <si>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</si>
  <si>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</si>
  <si>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</si>
  <si>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</si>
  <si>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</si>
  <si>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</si>
  <si>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</si>
  <si>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</si>
  <si>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</si>
  <si>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</si>
  <si>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</si>
  <si>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</si>
  <si>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</si>
  <si>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</si>
  <si>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</si>
  <si>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</si>
  <si>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</si>
  <si>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</si>
  <si>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</si>
  <si>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</si>
  <si>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</si>
  <si>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</si>
  <si>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</si>
  <si>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</si>
  <si>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</si>
  <si>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</si>
  <si>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</si>
  <si>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</si>
  <si>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</si>
  <si>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</si>
  <si>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</si>
  <si>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</si>
  <si>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</si>
  <si>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</si>
  <si>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</si>
  <si>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</si>
  <si>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</si>
  <si>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</si>
  <si>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</si>
  <si>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</si>
  <si>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</si>
  <si>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</si>
  <si>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</si>
  <si>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</si>
  <si>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</si>
  <si>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</si>
  <si>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</si>
  <si>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</si>
  <si>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</si>
  <si>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</si>
  <si>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</si>
  <si>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</si>
  <si>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</si>
  <si>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</si>
  <si>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</si>
  <si>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</si>
  <si>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</si>
  <si>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</si>
  <si>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</si>
  <si>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</si>
  <si>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</si>
  <si>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</si>
  <si>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</si>
  <si>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</si>
  <si>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</si>
  <si>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</si>
  <si>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</si>
  <si>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</si>
  <si>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</si>
  <si>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</si>
  <si>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</si>
  <si>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</si>
  <si>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</si>
  <si>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</si>
  <si>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</si>
  <si>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</si>
  <si>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</si>
  <si>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</si>
  <si>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</si>
  <si>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</si>
  <si>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</si>
  <si>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</si>
  <si>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</si>
  <si>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</si>
  <si>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</si>
  <si>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</si>
  <si>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</si>
  <si>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</si>
  <si>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</si>
  <si>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</si>
  <si>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</si>
  <si>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</si>
  <si>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</si>
  <si>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</si>
  <si>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</si>
  <si>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</si>
  <si>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</si>
  <si>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</si>
  <si>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</si>
  <si>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</si>
  <si>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</si>
  <si>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</si>
  <si>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</si>
  <si>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</si>
  <si>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</si>
  <si>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</si>
  <si>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</si>
  <si>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</si>
  <si>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</si>
  <si>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</si>
  <si>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</si>
  <si>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</si>
  <si>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</si>
  <si>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</si>
  <si>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</si>
  <si>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</si>
  <si>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</si>
  <si>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</si>
  <si>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</si>
  <si>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</si>
  <si>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</si>
  <si>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</si>
  <si>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</si>
  <si>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</si>
  <si>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</si>
  <si>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</si>
  <si>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</si>
  <si>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</si>
  <si>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</si>
  <si>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</si>
  <si>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</si>
  <si>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</si>
  <si>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</si>
  <si>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</si>
  <si>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</si>
  <si>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</si>
  <si>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</si>
  <si>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</si>
  <si>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</si>
  <si>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</si>
  <si>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</si>
  <si>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</si>
  <si>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</si>
  <si>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</si>
  <si>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</si>
  <si>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</si>
  <si>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</si>
  <si>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</si>
  <si>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</si>
  <si>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</si>
  <si>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</si>
  <si>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</si>
  <si>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</si>
  <si>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</si>
  <si>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</si>
  <si>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</si>
  <si>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</si>
  <si>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</si>
  <si>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</si>
  <si>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</si>
  <si>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</si>
  <si>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</si>
  <si>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</si>
  <si>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</si>
  <si>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</si>
  <si>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</si>
  <si>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</si>
  <si>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</si>
  <si>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</si>
  <si>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</si>
  <si>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</si>
  <si>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</si>
  <si>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</si>
  <si>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</si>
  <si>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</si>
  <si>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</si>
  <si>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</si>
  <si>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</si>
  <si>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</si>
  <si>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</si>
  <si>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</si>
  <si>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</si>
  <si>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</si>
  <si>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</si>
  <si>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</si>
  <si>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</si>
  <si>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</si>
  <si>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</si>
  <si>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</si>
  <si>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</si>
  <si>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</si>
  <si>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</si>
  <si>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</si>
  <si>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</si>
  <si>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</si>
  <si>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</si>
  <si>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</si>
  <si>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</si>
  <si>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</si>
  <si>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</si>
  <si>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</si>
  <si>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</si>
  <si>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</si>
  <si>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</si>
  <si>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</si>
  <si>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</si>
  <si>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</si>
  <si>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</si>
  <si>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</si>
  <si>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</si>
  <si>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</si>
  <si>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</si>
  <si>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</si>
  <si>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</si>
  <si>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</si>
  <si>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</si>
  <si>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</si>
  <si>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</si>
  <si>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</si>
  <si>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</si>
  <si>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</si>
  <si>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</si>
  <si>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</si>
  <si>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</si>
  <si>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</si>
  <si>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</si>
  <si>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</si>
  <si>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</si>
  <si>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</si>
  <si>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</si>
  <si>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</si>
  <si>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</si>
  <si>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</si>
  <si>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</si>
  <si>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</si>
  <si>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</si>
  <si>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</si>
  <si>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</si>
  <si>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</si>
  <si>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</si>
  <si>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</si>
  <si>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</si>
  <si>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</si>
  <si>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</si>
  <si>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</si>
  <si>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</si>
  <si>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</si>
  <si>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</si>
  <si>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</si>
  <si>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</si>
  <si>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</si>
  <si>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</si>
  <si>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</si>
  <si>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</si>
  <si>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</si>
  <si>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</si>
  <si>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</si>
  <si>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</si>
  <si>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</si>
  <si>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</si>
  <si>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</si>
  <si>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</si>
  <si>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</si>
  <si>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</si>
  <si>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</si>
  <si>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</si>
  <si>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</si>
  <si>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</si>
  <si>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</si>
  <si>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</si>
  <si>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</si>
  <si>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</si>
  <si>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</si>
  <si>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</si>
  <si>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</si>
  <si>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</si>
  <si>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</si>
  <si>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</si>
  <si>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</si>
  <si>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</si>
  <si>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</si>
  <si>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</si>
  <si>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</si>
  <si>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</si>
  <si>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</si>
  <si>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</si>
  <si>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</si>
  <si>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</si>
  <si>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</si>
  <si>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</si>
  <si>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</si>
  <si>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</si>
  <si>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</si>
  <si>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</si>
  <si>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</si>
  <si>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</si>
  <si>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</si>
  <si>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</si>
  <si>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</si>
  <si>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</si>
  <si>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</si>
  <si>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</si>
  <si>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</si>
  <si>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</si>
  <si>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</si>
  <si>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</si>
  <si>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</si>
  <si>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</si>
  <si>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</si>
  <si>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</si>
  <si>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</si>
  <si>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</si>
  <si>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</si>
  <si>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</si>
  <si>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</si>
  <si>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</si>
  <si>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</si>
  <si>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</si>
  <si>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</si>
  <si>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</si>
  <si>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</si>
  <si>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</si>
  <si>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</si>
  <si>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</si>
  <si>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</si>
  <si>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</si>
  <si>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</si>
  <si>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</si>
  <si>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</si>
  <si>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</si>
  <si>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</si>
  <si>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</si>
  <si>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</si>
  <si>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</si>
  <si>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</si>
  <si>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</si>
  <si>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</si>
  <si>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</si>
  <si>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</si>
  <si>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</si>
  <si>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</si>
  <si>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</si>
  <si>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</si>
  <si>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</si>
  <si>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</si>
  <si>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</si>
  <si>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</si>
  <si>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</si>
  <si>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</si>
  <si>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</si>
  <si>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</si>
  <si>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</si>
  <si>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</si>
  <si>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</si>
  <si>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</si>
  <si>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</si>
  <si>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</si>
  <si>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</si>
  <si>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</si>
  <si>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</si>
  <si>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</si>
  <si>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</si>
  <si>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</si>
  <si>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</si>
  <si>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</si>
  <si>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</si>
  <si>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</si>
  <si>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</si>
  <si>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</si>
  <si>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</si>
  <si>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</si>
  <si>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</si>
  <si>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</si>
  <si>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</si>
  <si>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</si>
  <si>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</si>
  <si>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</si>
  <si>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</si>
  <si>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</si>
  <si>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</si>
  <si>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</si>
  <si>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</si>
  <si>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</si>
  <si>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</si>
  <si>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</si>
  <si>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</si>
  <si>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</si>
  <si>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</si>
  <si>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</si>
  <si>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</si>
  <si>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</si>
  <si>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</si>
  <si>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</si>
  <si>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</si>
  <si>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</si>
  <si>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</si>
  <si>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</si>
  <si>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</si>
  <si>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</si>
  <si>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</si>
  <si>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</si>
  <si>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</si>
  <si>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</si>
  <si>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</si>
  <si>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</si>
  <si>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</si>
  <si>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</si>
  <si>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</si>
  <si>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</si>
  <si>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</si>
  <si>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</si>
  <si>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</si>
  <si>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</si>
  <si>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</si>
  <si>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</si>
  <si>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</si>
  <si>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</si>
  <si>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</si>
  <si>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</si>
  <si>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</si>
  <si>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</si>
  <si>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</si>
  <si>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</si>
  <si>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</si>
  <si>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</si>
  <si>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</si>
  <si>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</si>
  <si>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</si>
  <si>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</si>
  <si>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</si>
  <si>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</si>
  <si>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</si>
  <si>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</si>
  <si>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</si>
  <si>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</si>
  <si>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</si>
  <si>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</si>
  <si>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</si>
  <si>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</si>
  <si>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</si>
  <si>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</si>
  <si>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</si>
  <si>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</si>
  <si>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</si>
  <si>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</si>
  <si>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</si>
  <si>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</si>
  <si>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</si>
  <si>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</si>
  <si>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</si>
  <si>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</si>
  <si>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</si>
  <si>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</si>
  <si>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</si>
  <si>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</si>
  <si>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</si>
  <si>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</si>
  <si>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</si>
  <si>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</si>
  <si>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</si>
  <si>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</si>
  <si>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</si>
  <si>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</si>
  <si>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</si>
  <si>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</si>
  <si>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</si>
  <si>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</si>
  <si>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</si>
  <si>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</si>
  <si>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</si>
  <si>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</si>
  <si>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</si>
  <si>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</si>
  <si>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</si>
  <si>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</si>
  <si>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</si>
  <si>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</si>
  <si>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</si>
  <si>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</si>
  <si>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</si>
  <si>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</si>
  <si>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</si>
  <si>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</si>
  <si>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</si>
  <si>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</si>
  <si>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</si>
  <si>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</si>
  <si>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</si>
  <si>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</si>
  <si>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</si>
  <si>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</si>
  <si>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</si>
  <si>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</si>
  <si>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</si>
  <si>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</si>
  <si>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</si>
  <si>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</si>
  <si>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</si>
  <si>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</si>
  <si>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</si>
  <si>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</si>
  <si>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</si>
  <si>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</si>
  <si>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</si>
  <si>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</si>
  <si>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</si>
  <si>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</si>
  <si>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</si>
  <si>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</si>
  <si>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</si>
  <si>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</si>
  <si>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</si>
  <si>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</si>
  <si>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</si>
  <si>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</si>
  <si>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</si>
  <si>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</si>
  <si>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</si>
  <si>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</si>
  <si>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</si>
  <si>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</si>
  <si>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</si>
  <si>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</si>
  <si>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</si>
  <si>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</si>
  <si>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</si>
  <si>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</si>
  <si>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</si>
  <si>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</si>
  <si>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</si>
  <si>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</si>
  <si>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</si>
  <si>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</si>
  <si>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</si>
  <si>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</si>
  <si>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</si>
  <si>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</si>
  <si>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</si>
  <si>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</si>
  <si>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</si>
  <si>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</si>
  <si>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</si>
  <si>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</si>
  <si>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</si>
  <si>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</si>
  <si>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</si>
  <si>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</si>
  <si>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</si>
  <si>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</si>
  <si>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</si>
  <si>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</si>
  <si>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</si>
  <si>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</si>
  <si>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</si>
  <si>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</si>
  <si>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</si>
  <si>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</si>
  <si>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</si>
  <si>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</si>
  <si>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</si>
  <si>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</si>
  <si>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</si>
  <si>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</si>
  <si>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</si>
  <si>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</si>
  <si>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</si>
  <si>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</si>
  <si>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</si>
  <si>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</si>
  <si>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</si>
  <si>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</si>
  <si>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</si>
  <si>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</si>
  <si>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</si>
  <si>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</si>
  <si>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</si>
  <si>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</si>
  <si>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</si>
  <si>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</si>
  <si>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</si>
  <si>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</si>
  <si>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</si>
  <si>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</si>
  <si>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</si>
  <si>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</si>
  <si>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</si>
  <si>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</si>
  <si>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</si>
  <si>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</si>
  <si>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</si>
  <si>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</si>
  <si>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</si>
  <si>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</si>
  <si>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</si>
  <si>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</si>
  <si>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</si>
  <si>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</si>
  <si>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</si>
  <si>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</si>
  <si>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</si>
  <si>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</si>
  <si>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</si>
  <si>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</si>
  <si>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</si>
  <si>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</si>
  <si>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</si>
  <si>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</si>
  <si>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</si>
  <si>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</si>
  <si>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</si>
  <si>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</si>
  <si>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</si>
  <si>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</si>
  <si>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</si>
  <si>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</si>
  <si>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</si>
  <si>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</si>
  <si>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</si>
  <si>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</si>
  <si>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</si>
  <si>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</si>
  <si>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</si>
  <si>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</si>
  <si>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</si>
  <si>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</si>
  <si>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</si>
  <si>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</si>
  <si>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</si>
  <si>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</si>
  <si>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</si>
  <si>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</si>
  <si>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</si>
  <si>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</si>
  <si>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</si>
  <si>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</si>
  <si>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</si>
  <si>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</si>
  <si>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</si>
  <si>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</si>
  <si>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</si>
  <si>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</si>
  <si>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</si>
  <si>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</si>
  <si>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</si>
  <si>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</si>
  <si>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</si>
  <si>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</si>
  <si>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</si>
  <si>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</si>
  <si>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</si>
  <si>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</si>
  <si>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</si>
  <si>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</si>
  <si>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</si>
  <si>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</si>
  <si>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</si>
  <si>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</si>
  <si>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</si>
  <si>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</si>
  <si>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</si>
  <si>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</si>
  <si>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</si>
  <si>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</si>
  <si>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</si>
  <si>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</si>
  <si>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</si>
  <si>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</si>
  <si>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</si>
  <si>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</si>
  <si>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</si>
  <si>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</si>
  <si>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</si>
  <si>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</si>
  <si>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</si>
  <si>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</si>
  <si>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</si>
  <si>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</si>
  <si>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</si>
  <si>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</si>
  <si>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</si>
  <si>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</si>
  <si>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</si>
  <si>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</si>
  <si>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</si>
  <si>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</si>
  <si>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</si>
  <si>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</si>
  <si>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</si>
  <si>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</si>
  <si>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</si>
  <si>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</si>
  <si>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</si>
  <si>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</si>
  <si>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</si>
  <si>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</si>
  <si>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</si>
  <si>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</si>
  <si>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</si>
  <si>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</si>
  <si>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</si>
  <si>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</si>
  <si>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</si>
  <si>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</si>
  <si>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</si>
  <si>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</si>
  <si>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</si>
  <si>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</si>
  <si>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</si>
  <si>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</si>
  <si>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</si>
  <si>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</si>
  <si>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</si>
  <si>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</si>
  <si>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</si>
  <si>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</si>
  <si>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</si>
  <si>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</si>
  <si>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</si>
  <si>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</si>
  <si>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</si>
  <si>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</si>
  <si>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</si>
  <si>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</si>
  <si>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</si>
  <si>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</si>
  <si>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</si>
  <si>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</si>
  <si>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</si>
  <si>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</si>
  <si>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</si>
  <si>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</si>
  <si>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</si>
  <si>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</si>
  <si>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</si>
  <si>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</si>
  <si>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</si>
  <si>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</si>
  <si>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</si>
  <si>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</si>
  <si>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</si>
  <si>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</si>
  <si>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</si>
  <si>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</si>
  <si>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</si>
  <si>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</si>
  <si>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</si>
  <si>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</si>
  <si>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</si>
  <si>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</si>
  <si>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</si>
  <si>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</si>
  <si>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</si>
  <si>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</si>
  <si>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</si>
  <si>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</si>
  <si>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</si>
  <si>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</si>
  <si>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</si>
  <si>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</si>
  <si>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</si>
  <si>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</si>
  <si>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</si>
  <si>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</si>
  <si>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</si>
  <si>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</si>
  <si>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</si>
  <si>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</si>
  <si>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</si>
  <si>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</si>
  <si>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</si>
  <si>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</si>
  <si>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</si>
  <si>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</si>
  <si>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</si>
  <si>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</si>
  <si>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</si>
  <si>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</si>
  <si>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</si>
  <si>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</si>
  <si>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</si>
  <si>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</si>
  <si>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</si>
  <si>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</si>
  <si>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</si>
  <si>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</si>
  <si>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</si>
  <si>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</si>
  <si>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</si>
  <si>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</si>
  <si>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</si>
  <si>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</si>
  <si>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</si>
  <si>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</si>
  <si>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</si>
  <si>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</si>
  <si>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</si>
  <si>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</si>
  <si>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</si>
  <si>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</si>
  <si>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</si>
  <si>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</si>
  <si>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</si>
  <si>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</si>
  <si>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</si>
  <si>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</si>
  <si>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</si>
  <si>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</si>
  <si>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</si>
  <si>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</si>
  <si>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</si>
  <si>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</si>
  <si>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</si>
  <si>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</si>
  <si>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</si>
  <si>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</si>
  <si>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</si>
  <si>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</si>
  <si>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</si>
  <si>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</si>
  <si>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</si>
  <si>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</si>
  <si>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</si>
  <si>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</si>
  <si>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</si>
  <si>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</si>
  <si>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</si>
  <si>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</si>
  <si>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</si>
  <si>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</si>
  <si>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</si>
  <si>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</si>
  <si>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</si>
  <si>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</si>
  <si>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</si>
  <si>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</si>
  <si>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</si>
  <si>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</si>
  <si>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</si>
  <si>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</si>
  <si>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</si>
  <si>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</si>
  <si>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</si>
  <si>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</si>
  <si>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</si>
  <si>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</si>
  <si>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</si>
  <si>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</si>
  <si>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</si>
  <si>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</si>
  <si>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</si>
  <si>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</si>
  <si>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</si>
  <si>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</si>
  <si>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</si>
  <si>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</si>
  <si>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</si>
  <si>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</si>
  <si>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</si>
  <si>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</si>
  <si>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</si>
  <si>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</si>
  <si>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</si>
  <si>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</si>
  <si>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</si>
  <si>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</si>
  <si>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</si>
  <si>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</si>
  <si>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</si>
  <si>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</si>
  <si>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</si>
  <si>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</si>
  <si>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</si>
  <si>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</si>
  <si>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</si>
  <si>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</si>
  <si>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</si>
  <si>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</si>
  <si>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</si>
  <si>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</si>
  <si>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</si>
  <si>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</si>
  <si>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</si>
  <si>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</si>
  <si>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</si>
  <si>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</si>
  <si>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</si>
  <si>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</si>
  <si>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</si>
  <si>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</si>
  <si>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</si>
  <si>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</si>
  <si>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</si>
  <si>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</si>
  <si>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</si>
  <si>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</si>
  <si>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</si>
  <si>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</si>
  <si>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</si>
  <si>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</si>
  <si>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</si>
  <si>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</si>
  <si>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</si>
  <si>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</si>
  <si>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</si>
  <si>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</si>
  <si>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</si>
  <si>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</si>
  <si>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</si>
  <si>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</si>
  <si>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</si>
  <si>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</si>
  <si>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</si>
  <si>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</si>
  <si>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</si>
  <si>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</si>
  <si>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</si>
  <si>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</si>
  <si>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</si>
  <si>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</si>
  <si>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</si>
  <si>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</si>
  <si>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</si>
  <si>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</si>
  <si>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</si>
  <si>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</si>
  <si>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</si>
  <si>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</si>
  <si>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</si>
  <si>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</si>
  <si>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</si>
  <si>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</si>
  <si>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</si>
  <si>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</si>
  <si>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</si>
  <si>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</si>
  <si>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</si>
  <si>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</si>
  <si>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</si>
  <si>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</si>
  <si>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</si>
  <si>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</si>
  <si>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</si>
  <si>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</si>
  <si>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</si>
  <si>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</si>
  <si>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</si>
  <si>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</si>
  <si>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</si>
  <si>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</si>
  <si>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</si>
  <si>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</si>
  <si>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</si>
  <si>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</si>
  <si>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</si>
  <si>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</si>
  <si>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</si>
  <si>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</si>
  <si>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</si>
  <si>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</si>
  <si>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</si>
  <si>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</si>
  <si>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</si>
  <si>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</si>
  <si>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</si>
  <si>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</si>
  <si>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</si>
  <si>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</si>
  <si>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</si>
  <si>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</si>
  <si>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</si>
  <si>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</si>
  <si>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</si>
  <si>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</si>
  <si>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</si>
  <si>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</si>
  <si>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</si>
  <si>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</si>
  <si>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</si>
  <si>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</si>
  <si>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</si>
  <si>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</si>
  <si>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</si>
  <si>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</si>
  <si>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</si>
  <si>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</si>
  <si>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</si>
  <si>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</si>
  <si>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</si>
  <si>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</si>
  <si>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</si>
  <si>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</si>
  <si>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</si>
  <si>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</si>
  <si>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</si>
  <si>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</si>
  <si>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</si>
  <si>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</si>
  <si>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</si>
  <si>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</si>
  <si>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</si>
  <si>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</si>
  <si>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</si>
  <si>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</si>
  <si>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</si>
  <si>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</si>
  <si>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</si>
  <si>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</si>
  <si>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</si>
  <si>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</si>
  <si>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</si>
  <si>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</si>
  <si>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</si>
  <si>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</si>
  <si>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</si>
  <si>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</si>
  <si>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</si>
  <si>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</si>
  <si>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</si>
  <si>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</si>
  <si>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</si>
  <si>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</si>
  <si>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</si>
  <si>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</si>
  <si>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</si>
  <si>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</si>
  <si>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</si>
  <si>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</si>
  <si>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</si>
  <si>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</si>
  <si>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</si>
  <si>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</si>
  <si>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</si>
  <si>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</si>
  <si>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</si>
  <si>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</si>
  <si>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</si>
  <si>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</si>
  <si>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</si>
  <si>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</si>
  <si>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</si>
  <si>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</si>
  <si>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</si>
  <si>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</si>
  <si>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</si>
  <si>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</si>
  <si>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</si>
  <si>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</si>
  <si>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</si>
  <si>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</si>
  <si>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</si>
  <si>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</si>
  <si>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</si>
  <si>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</si>
  <si>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</si>
  <si>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</si>
  <si>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</si>
  <si>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</si>
  <si>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</si>
  <si>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</si>
  <si>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</si>
  <si>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</si>
  <si>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</si>
  <si>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</si>
  <si>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</si>
  <si>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</si>
  <si>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</si>
  <si>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</si>
  <si>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</si>
  <si>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</si>
  <si>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</si>
  <si>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</si>
  <si>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</si>
  <si>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</si>
  <si>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</si>
  <si>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</si>
  <si>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</si>
  <si>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</si>
  <si>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</si>
  <si>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</si>
  <si>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</si>
  <si>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</si>
  <si>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</si>
  <si>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</si>
  <si>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</si>
  <si>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</si>
  <si>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</si>
  <si>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</si>
  <si>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</si>
  <si>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</si>
  <si>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</si>
  <si>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</si>
  <si>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</si>
  <si>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</si>
  <si>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</si>
  <si>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</si>
  <si>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</si>
  <si>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</si>
  <si>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</si>
  <si>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</si>
  <si>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</si>
  <si>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</si>
  <si>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</si>
  <si>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</si>
  <si>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</si>
  <si>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</si>
  <si>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</si>
  <si>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</si>
  <si>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</si>
  <si>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</si>
  <si>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</si>
  <si>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</si>
  <si>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</si>
  <si>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</si>
  <si>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</si>
  <si>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</si>
  <si>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</si>
  <si>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</si>
  <si>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</si>
  <si>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</si>
  <si>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</si>
  <si>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</si>
  <si>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</si>
  <si>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</si>
  <si>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</si>
  <si>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</si>
  <si>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</si>
  <si>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</si>
  <si>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</si>
  <si>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</si>
  <si>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</si>
  <si>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</si>
  <si>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</si>
  <si>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</si>
  <si>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</si>
  <si>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</si>
  <si>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</si>
  <si>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</si>
  <si>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</si>
  <si>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</si>
  <si>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</si>
  <si>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</si>
  <si>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</si>
  <si>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</si>
  <si>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</si>
  <si>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</si>
  <si>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</si>
  <si>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</si>
  <si>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</si>
  <si>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</si>
  <si>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</si>
  <si>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</si>
  <si>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</si>
  <si>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</si>
  <si>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</si>
  <si>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</si>
  <si>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</si>
  <si>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</si>
  <si>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</si>
  <si>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</si>
  <si>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</si>
  <si>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</si>
  <si>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</si>
  <si>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</si>
  <si>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</si>
  <si>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</si>
  <si>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</si>
  <si>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</si>
  <si>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</si>
  <si>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</si>
  <si>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</si>
  <si>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</si>
  <si>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</si>
  <si>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</si>
  <si>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</si>
  <si>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</si>
  <si>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</si>
  <si>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</si>
  <si>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</si>
  <si>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</si>
  <si>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</si>
  <si>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</si>
  <si>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</si>
  <si>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</si>
  <si>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</si>
  <si>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</si>
  <si>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</si>
  <si>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</si>
  <si>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</si>
  <si>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</si>
  <si>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</si>
  <si>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</si>
  <si>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</si>
  <si>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</si>
  <si>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</si>
  <si>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</si>
  <si>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</si>
  <si>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</si>
  <si>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</si>
  <si>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</si>
  <si>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</si>
  <si>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</si>
  <si>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</si>
  <si>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</si>
  <si>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</si>
  <si>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</si>
  <si>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</si>
  <si>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</si>
  <si>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</si>
  <si>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</si>
  <si>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</si>
  <si>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</si>
  <si>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</si>
  <si>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</si>
  <si>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</si>
  <si>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</si>
  <si>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</si>
  <si>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</si>
  <si>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</si>
  <si>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</si>
  <si>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</si>
  <si>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</si>
  <si>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</si>
  <si>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</si>
  <si>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</si>
  <si>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</si>
  <si>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</si>
  <si>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</si>
  <si>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</si>
  <si>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</si>
  <si>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</si>
  <si>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</si>
  <si>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</si>
  <si>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</si>
  <si>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</si>
  <si>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</si>
  <si>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</si>
  <si>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</si>
  <si>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</si>
  <si>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</si>
  <si>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</si>
  <si>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</si>
  <si>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</si>
  <si>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</si>
  <si>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</si>
  <si>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</si>
  <si>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</si>
  <si>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</si>
  <si>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</si>
  <si>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</si>
  <si>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</si>
  <si>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Socadora avariada / Prev. de LIB 10h30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</si>
  <si>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</si>
  <si>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</si>
  <si>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</si>
  <si>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TCSTMI</t>
  </si>
  <si>
    <t>Ag. Solicitar MC1 / Prev.  08h30</t>
  </si>
  <si>
    <t xml:space="preserve">Execução de solda - Condicionado a temperatura </t>
  </si>
  <si>
    <t>TP Pronto às 08h00 no km 288+030 em TCS VIa2 para exec. de solda / Em intervalo 08h08 - 09h38</t>
  </si>
  <si>
    <t>9323 / 9425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</si>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</sst>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  <dateGroupItem year="2026" month="1" day="24" dateTimeGrouping="day"/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419" activePane="bottomRight" state="frozen"/>
      <selection pane="bottomRight" activeCell="W436" sqref="W4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20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20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20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20" t="str">
        <f t="shared" si="1"/>
        <v>OKOK</v>
      </c>
    </row>
    <row r="11" spans="1:76" hidden="1">
      <c r="A11" s="50" t="str">
        <f>D11&amp;B11</f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20" t="str">
        <f t="shared" si="1"/>
        <v/>
      </c>
    </row>
    <row r="12" spans="1:76" hidden="1">
      <c r="A12" s="50" t="str">
        <f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20" t="str">
        <f t="shared" si="1"/>
        <v>OKOK</v>
      </c>
    </row>
    <row r="13" spans="1:76" hidden="1">
      <c r="A13" s="50" t="str">
        <f>D13&amp;B13</f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20" t="str">
        <f t="shared" si="1"/>
        <v>MecanizaçãoOperação</v>
      </c>
    </row>
    <row r="14" spans="1:76" hidden="1">
      <c r="A14" s="50" t="str">
        <f>D14&amp;B14</f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20" t="str">
        <f t="shared" si="1"/>
        <v>OKOK</v>
      </c>
    </row>
    <row r="15" spans="1:76" hidden="1">
      <c r="A15" s="50" t="str">
        <f>D15&amp;B15</f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20" t="str">
        <f t="shared" si="1"/>
        <v>OKOK</v>
      </c>
    </row>
    <row r="16" spans="1:76" hidden="1">
      <c r="A16" s="50" t="str">
        <f>D16&amp;B16</f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0" t="str">
        <f t="shared" si="1"/>
        <v/>
      </c>
    </row>
    <row r="17" spans="1:72" hidden="1">
      <c r="A17" s="50" t="str">
        <f>D17&amp;B17</f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20" t="str">
        <f t="shared" si="1"/>
        <v>OKOK</v>
      </c>
    </row>
    <row r="18" spans="1:72" hidden="1">
      <c r="A18" s="50" t="str">
        <f>D18&amp;B18</f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20" t="str">
        <f t="shared" si="1"/>
        <v/>
      </c>
    </row>
    <row r="19" spans="1:72" hidden="1">
      <c r="A19" s="50" t="str">
        <f>D19&amp;B19</f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20" t="str">
        <f t="shared" si="1"/>
        <v>OKOK</v>
      </c>
    </row>
    <row r="20" spans="1:72" hidden="1">
      <c r="A20" s="50" t="str">
        <f>D20&amp;B20</f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0" t="str">
        <f t="shared" si="1"/>
        <v/>
      </c>
    </row>
    <row r="21" spans="1:72" hidden="1">
      <c r="A21" s="50" t="str">
        <f>D21&amp;B21</f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20" t="str">
        <f t="shared" si="1"/>
        <v>MecanizaçãoAtivos</v>
      </c>
    </row>
    <row r="22" spans="1:72" hidden="1">
      <c r="A22" s="50" t="str">
        <f>D22&amp;B22</f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20" t="str">
        <f t="shared" si="1"/>
        <v>OKOK</v>
      </c>
    </row>
    <row r="23" spans="1:72" hidden="1">
      <c r="A23" s="50" t="str">
        <f>D23&amp;B23</f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20" t="str">
        <f t="shared" si="1"/>
        <v/>
      </c>
    </row>
    <row r="24" spans="1:72" hidden="1">
      <c r="A24" s="50" t="str">
        <f>D24&amp;B24</f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20" t="str">
        <f t="shared" si="1"/>
        <v>OKOK</v>
      </c>
    </row>
    <row r="25" spans="1:72" hidden="1">
      <c r="A25" s="50" t="str">
        <f>D25&amp;B25</f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20" t="str">
        <f t="shared" si="1"/>
        <v/>
      </c>
    </row>
    <row r="26" spans="1:72" hidden="1">
      <c r="A26" s="50" t="str">
        <f>D26&amp;B26</f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20" t="str">
        <f t="shared" si="1"/>
        <v>MecanizaçãoAtivos</v>
      </c>
    </row>
    <row r="27" spans="1:72" hidden="1">
      <c r="A27" s="50" t="str">
        <f>D27&amp;B27</f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20" t="str">
        <f t="shared" si="1"/>
        <v/>
      </c>
    </row>
    <row r="28" spans="1:72" hidden="1">
      <c r="A28" s="50" t="str">
        <f>D28&amp;B28</f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20" t="str">
        <f t="shared" si="1"/>
        <v/>
      </c>
    </row>
    <row r="29" spans="1:72" hidden="1">
      <c r="A29" s="50" t="str">
        <f>D29&amp;B29</f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20" t="str">
        <f t="shared" si="1"/>
        <v>OKOK</v>
      </c>
    </row>
    <row r="30" spans="1:72" hidden="1">
      <c r="A30" s="50" t="str">
        <f>D30&amp;B30</f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20" t="str">
        <f t="shared" si="1"/>
        <v/>
      </c>
    </row>
    <row r="31" spans="1:72" hidden="1">
      <c r="A31" s="50" t="str">
        <f>D31&amp;B31</f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1"/>
        <v>OKOK</v>
      </c>
    </row>
    <row r="32" spans="1:72" hidden="1">
      <c r="A32" s="50" t="str">
        <f>D32&amp;B32</f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1"/>
        <v>OKOK</v>
      </c>
    </row>
    <row r="33" spans="1:72" hidden="1">
      <c r="A33" s="50" t="str">
        <f>D33&amp;B33</f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20" t="str">
        <f t="shared" si="1"/>
        <v/>
      </c>
    </row>
    <row r="34" spans="1:72" hidden="1">
      <c r="A34" s="50" t="str">
        <f>D34&amp;B34</f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20" t="str">
        <f t="shared" si="1"/>
        <v>OKOK</v>
      </c>
    </row>
    <row r="35" spans="1:72" hidden="1">
      <c r="A35" s="50" t="str">
        <f>D35&amp;B35</f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20" t="str">
        <f t="shared" si="1"/>
        <v>OKOK</v>
      </c>
    </row>
    <row r="36" spans="1:72" hidden="1">
      <c r="A36" s="50" t="str">
        <f>D36&amp;B36</f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20" t="str">
        <f t="shared" si="1"/>
        <v>OKOK</v>
      </c>
    </row>
    <row r="37" spans="1:72" hidden="1">
      <c r="A37" s="50" t="str">
        <f>D37&amp;B37</f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20" t="str">
        <f t="shared" si="1"/>
        <v/>
      </c>
    </row>
    <row r="38" spans="1:72" hidden="1">
      <c r="A38" s="50" t="str">
        <f>D38&amp;B38</f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20" t="str">
        <f t="shared" si="1"/>
        <v>MecânicaVagão</v>
      </c>
    </row>
    <row r="39" spans="1:72" hidden="1">
      <c r="A39" s="50" t="str">
        <f>D39&amp;B39</f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20" t="str">
        <f t="shared" si="1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20"/>
    </row>
    <row r="41" spans="1:72" hidden="1">
      <c r="A41" s="50" t="str">
        <f>D41&amp;B41</f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20" t="str">
        <f t="shared" si="1"/>
        <v>OKOK</v>
      </c>
    </row>
    <row r="42" spans="1:72" hidden="1">
      <c r="A42" s="50" t="str">
        <f>D42&amp;B42</f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20" t="str">
        <f t="shared" si="1"/>
        <v/>
      </c>
    </row>
    <row r="43" spans="1:72" hidden="1">
      <c r="A43" s="50" t="str">
        <f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20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20" t="str">
        <f t="shared" si="2"/>
        <v/>
      </c>
    </row>
    <row r="45" spans="1:72" hidden="1">
      <c r="A45" s="50" t="str">
        <f>D45&amp;B45</f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0" t="str">
        <f t="shared" si="2"/>
        <v/>
      </c>
    </row>
    <row r="46" spans="1:72" hidden="1">
      <c r="A46" s="50" t="str">
        <f>D46&amp;B46</f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20" t="str">
        <f t="shared" si="2"/>
        <v>OKOK</v>
      </c>
    </row>
    <row r="47" spans="1:72" hidden="1">
      <c r="A47" s="50" t="str">
        <f>D47&amp;B47</f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20" t="str">
        <f t="shared" si="2"/>
        <v>OKOK</v>
      </c>
    </row>
    <row r="48" spans="1:72" ht="34.5" hidden="1">
      <c r="A48" s="50" t="str">
        <f>D48&amp;B48</f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20" t="str">
        <f t="shared" si="2"/>
        <v>OKOK</v>
      </c>
    </row>
    <row r="49" spans="1:72" hidden="1">
      <c r="A49" s="50" t="str">
        <f>D49&amp;B49</f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20" t="str">
        <f t="shared" si="2"/>
        <v>ModernizaçãoExecução</v>
      </c>
    </row>
    <row r="50" spans="1:72" hidden="1">
      <c r="A50" s="50" t="str">
        <f>D50&amp;B50</f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20" t="str">
        <f t="shared" si="2"/>
        <v/>
      </c>
    </row>
    <row r="51" spans="1:72" hidden="1">
      <c r="A51" s="50" t="str">
        <f>D51&amp;B51</f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20" t="str">
        <f t="shared" si="2"/>
        <v>OKOK</v>
      </c>
    </row>
    <row r="52" spans="1:72" hidden="1">
      <c r="A52" s="50" t="str">
        <f>D52&amp;B52</f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20" t="str">
        <f t="shared" si="2"/>
        <v/>
      </c>
    </row>
    <row r="53" spans="1:72" hidden="1">
      <c r="A53" s="50" t="str">
        <f>D53&amp;B53</f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20" t="str">
        <f t="shared" si="2"/>
        <v>AnomaliaVia</v>
      </c>
    </row>
    <row r="54" spans="1:72" hidden="1">
      <c r="A54" s="50" t="str">
        <f>D54&amp;B54</f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20" t="str">
        <f t="shared" si="2"/>
        <v/>
      </c>
    </row>
    <row r="55" spans="1:72" hidden="1">
      <c r="A55" s="50" t="str">
        <f>D55&amp;B55</f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20" t="str">
        <f t="shared" si="2"/>
        <v>OKOK</v>
      </c>
    </row>
    <row r="56" spans="1:72" hidden="1">
      <c r="A56" s="50" t="str">
        <f>D56&amp;B56</f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20" t="str">
        <f t="shared" si="2"/>
        <v/>
      </c>
    </row>
    <row r="57" spans="1:72" hidden="1">
      <c r="A57" s="50" t="str">
        <f>D57&amp;B57</f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0" t="str">
        <f t="shared" si="2"/>
        <v/>
      </c>
    </row>
    <row r="58" spans="1:72" hidden="1">
      <c r="A58" s="50" t="str">
        <f>D58&amp;B58</f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20" t="str">
        <f t="shared" si="2"/>
        <v>OKOK</v>
      </c>
    </row>
    <row r="59" spans="1:72" hidden="1">
      <c r="A59" s="50" t="str">
        <f>D59&amp;B59</f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20" t="str">
        <f t="shared" si="2"/>
        <v/>
      </c>
    </row>
    <row r="60" spans="1:72" hidden="1">
      <c r="A60" s="50" t="str">
        <f>D60&amp;B60</f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20" t="str">
        <f t="shared" si="2"/>
        <v>SuperExecução</v>
      </c>
    </row>
    <row r="61" spans="1:72" hidden="1">
      <c r="A61" s="50" t="str">
        <f>D61&amp;B61</f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20" t="str">
        <f t="shared" si="2"/>
        <v/>
      </c>
    </row>
    <row r="62" spans="1:72" hidden="1">
      <c r="A62" s="50" t="str">
        <f>D62&amp;B62</f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20" t="str">
        <f t="shared" si="2"/>
        <v/>
      </c>
    </row>
    <row r="64" spans="1:72" ht="16.5" hidden="1" customHeight="1">
      <c r="A64" s="50" t="str">
        <f>D64&amp;B64</f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20" t="str">
        <f t="shared" si="2"/>
        <v>OKOK</v>
      </c>
    </row>
    <row r="65" spans="1:72" hidden="1">
      <c r="A65" s="50" t="str">
        <f>D65&amp;B65</f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20" t="str">
        <f t="shared" si="2"/>
        <v/>
      </c>
    </row>
    <row r="66" spans="1:72" hidden="1">
      <c r="A66" s="50" t="str">
        <f>D66&amp;B66</f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20" t="str">
        <f t="shared" si="2"/>
        <v>OKOK</v>
      </c>
    </row>
    <row r="67" spans="1:72" hidden="1">
      <c r="A67" s="50" t="str">
        <f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20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20" t="str">
        <f t="shared" si="3"/>
        <v>MecânicaLocomotiva</v>
      </c>
    </row>
    <row r="69" spans="1:72" hidden="1">
      <c r="A69" s="50" t="str">
        <f>D69&amp;B69</f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20" t="str">
        <f t="shared" si="3"/>
        <v/>
      </c>
    </row>
    <row r="70" spans="1:72" hidden="1">
      <c r="A70" s="50" t="str">
        <f>D70&amp;B70</f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20" t="str">
        <f t="shared" si="3"/>
        <v/>
      </c>
    </row>
    <row r="71" spans="1:72" hidden="1">
      <c r="A71" s="50" t="str">
        <f>D71&amp;B71</f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20" t="str">
        <f t="shared" si="3"/>
        <v>OKOK</v>
      </c>
    </row>
    <row r="72" spans="1:72" hidden="1">
      <c r="A72" s="50" t="str">
        <f>D72&amp;B72</f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20" t="str">
        <f t="shared" si="3"/>
        <v/>
      </c>
    </row>
    <row r="73" spans="1:72" hidden="1">
      <c r="A73" s="50" t="str">
        <f>D73&amp;B73</f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20" t="str">
        <f t="shared" si="3"/>
        <v/>
      </c>
    </row>
    <row r="74" spans="1:72" hidden="1">
      <c r="A74" s="50" t="str">
        <f>D74&amp;B74</f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20" t="str">
        <f t="shared" si="3"/>
        <v>OKOK</v>
      </c>
    </row>
    <row r="75" spans="1:72" hidden="1">
      <c r="A75" s="50" t="str">
        <f>D75&amp;B75</f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20" t="str">
        <f t="shared" si="3"/>
        <v>OKOK</v>
      </c>
    </row>
    <row r="76" spans="1:72" hidden="1">
      <c r="A76" s="50" t="str">
        <f>D76&amp;B76</f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0" t="str">
        <f t="shared" si="3"/>
        <v/>
      </c>
    </row>
    <row r="77" spans="1:72" hidden="1">
      <c r="A77" s="50" t="str">
        <f>D77&amp;B77</f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20" t="str">
        <f t="shared" si="3"/>
        <v>OKOK</v>
      </c>
    </row>
    <row r="78" spans="1:72" hidden="1">
      <c r="A78" s="50" t="str">
        <f>D78&amp;B78</f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20" t="str">
        <f t="shared" si="3"/>
        <v/>
      </c>
    </row>
    <row r="79" spans="1:72" hidden="1">
      <c r="A79" s="50" t="str">
        <f>D79&amp;B79</f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0" t="str">
        <f t="shared" si="3"/>
        <v>SuperExecução</v>
      </c>
    </row>
    <row r="80" spans="1:72" hidden="1">
      <c r="A80" s="50" t="str">
        <f>D80&amp;B80</f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20" t="str">
        <f t="shared" si="3"/>
        <v/>
      </c>
    </row>
    <row r="81" spans="1:75" hidden="1">
      <c r="A81" s="50" t="str">
        <f>D81&amp;B81</f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20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20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20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20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20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20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20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20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20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20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20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20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0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0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0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20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20"/>
    </row>
    <row r="108" spans="1:75" ht="19.5" hidden="1" customHeight="1">
      <c r="A108" s="50" t="str">
        <f>D108&amp;B108</f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20" t="str">
        <f t="shared" si="4"/>
        <v>ModernizaçãoExecução</v>
      </c>
    </row>
    <row r="109" spans="1:75" hidden="1">
      <c r="A109" s="50" t="str">
        <f>D109&amp;B109</f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20" t="str">
        <f t="shared" si="4"/>
        <v/>
      </c>
    </row>
    <row r="110" spans="1:75" hidden="1">
      <c r="A110" s="50" t="str">
        <f>D110&amp;B110</f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20" t="str">
        <f t="shared" si="4"/>
        <v/>
      </c>
    </row>
    <row r="111" spans="1:75" hidden="1">
      <c r="A111" s="50" t="str">
        <f>D111&amp;B111</f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20" t="str">
        <f t="shared" si="4"/>
        <v/>
      </c>
    </row>
    <row r="112" spans="1:75" hidden="1">
      <c r="A112" s="50" t="str">
        <f>D112&amp;B112</f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20"/>
    </row>
    <row r="113" spans="1:72" hidden="1">
      <c r="A113" s="50" t="str">
        <f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0" t="str">
        <f t="shared" si="4"/>
        <v>CCOEscalaEquipagem</v>
      </c>
    </row>
    <row r="114" spans="1:72" hidden="1">
      <c r="A114" s="50" t="str">
        <f>D114&amp;B114</f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20" t="str">
        <f t="shared" si="4"/>
        <v/>
      </c>
    </row>
    <row r="115" spans="1:72" hidden="1">
      <c r="A115" s="50" t="str">
        <f>D115&amp;B115</f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20"/>
    </row>
    <row r="116" spans="1:72" hidden="1">
      <c r="A116" s="50" t="str">
        <f>D116&amp;B116</f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20" t="str">
        <f t="shared" si="4"/>
        <v/>
      </c>
    </row>
    <row r="117" spans="1:72" hidden="1">
      <c r="A117" s="50" t="str">
        <f>D117&amp;B117</f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20" t="str">
        <f t="shared" si="4"/>
        <v/>
      </c>
    </row>
    <row r="118" spans="1:72" hidden="1">
      <c r="A118" s="50" t="str">
        <f>D118&amp;B118</f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20"/>
    </row>
    <row r="119" spans="1:72" hidden="1">
      <c r="A119" s="50" t="str">
        <f>D119&amp;B119</f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20" t="str">
        <f t="shared" si="4"/>
        <v/>
      </c>
    </row>
    <row r="120" spans="1:72" hidden="1">
      <c r="A120" s="50" t="str">
        <f>D120&amp;B120</f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0" t="str">
        <f t="shared" si="4"/>
        <v/>
      </c>
    </row>
    <row r="121" spans="1:72" hidden="1">
      <c r="A121" s="50" t="str">
        <f>D121&amp;B121</f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0" t="str">
        <f t="shared" si="4"/>
        <v/>
      </c>
    </row>
    <row r="122" spans="1:72" hidden="1">
      <c r="A122" s="50" t="str">
        <f>D122&amp;B122</f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20"/>
    </row>
    <row r="123" spans="1:72" hidden="1">
      <c r="A123" s="50" t="str">
        <f>D123&amp;B123</f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0" t="str">
        <f t="shared" si="4"/>
        <v/>
      </c>
    </row>
    <row r="124" spans="1:72" hidden="1">
      <c r="A124" s="50" t="str">
        <f>D124&amp;B124</f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20" t="str">
        <f t="shared" si="4"/>
        <v>OKOK</v>
      </c>
    </row>
    <row r="125" spans="1:72" hidden="1">
      <c r="A125" s="50" t="str">
        <f>D125&amp;B125</f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20" t="str">
        <f t="shared" si="4"/>
        <v/>
      </c>
    </row>
    <row r="126" spans="1:72" hidden="1">
      <c r="A126" s="50" t="str">
        <f>D126&amp;B126</f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20"/>
    </row>
    <row r="127" spans="1:72" hidden="1">
      <c r="A127" s="50" t="str">
        <f>D127&amp;B127</f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20" t="str">
        <f t="shared" si="4"/>
        <v>OKOK</v>
      </c>
    </row>
    <row r="128" spans="1:72" hidden="1">
      <c r="A128" s="50" t="str">
        <f>D128&amp;B128</f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0" t="str">
        <f t="shared" si="4"/>
        <v/>
      </c>
    </row>
    <row r="129" spans="1:72" ht="57.75" hidden="1">
      <c r="A129" s="50" t="str">
        <f>D129&amp;B129</f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20" t="str">
        <f t="shared" si="4"/>
        <v>OKOK</v>
      </c>
    </row>
    <row r="130" spans="1:72" hidden="1">
      <c r="A130" s="50" t="str">
        <f>D130&amp;B130</f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20" t="str">
        <f t="shared" si="4"/>
        <v/>
      </c>
    </row>
    <row r="131" spans="1:72" hidden="1">
      <c r="A131" s="50" t="str">
        <f>D131&amp;B131</f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20" t="str">
        <f t="shared" si="4"/>
        <v/>
      </c>
    </row>
    <row r="132" spans="1:72" hidden="1">
      <c r="A132" s="50" t="str">
        <f>D132&amp;B132</f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20" t="str">
        <f t="shared" si="4"/>
        <v>CCOEscalaEquipagem</v>
      </c>
    </row>
    <row r="133" spans="1:72" hidden="1">
      <c r="A133" s="50" t="str">
        <f>D133&amp;B133</f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20" t="str">
        <f t="shared" si="4"/>
        <v/>
      </c>
    </row>
    <row r="134" spans="1:72" ht="57.75" hidden="1">
      <c r="A134" s="50" t="str">
        <f>D134&amp;B134</f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20" t="str">
        <f t="shared" si="4"/>
        <v>OKOK</v>
      </c>
    </row>
    <row r="135" spans="1:72" hidden="1">
      <c r="A135" s="50" t="str">
        <f>D135&amp;B135</f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0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20" t="str">
        <f t="shared" si="5"/>
        <v/>
      </c>
    </row>
    <row r="137" spans="1:72" hidden="1">
      <c r="A137" s="50" t="str">
        <f>D137&amp;B137</f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20" t="str">
        <f t="shared" si="5"/>
        <v/>
      </c>
    </row>
    <row r="138" spans="1:72" hidden="1">
      <c r="A138" s="50" t="str">
        <f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20" t="str">
        <f t="shared" si="5"/>
        <v>OKOK</v>
      </c>
    </row>
    <row r="139" spans="1:72" hidden="1">
      <c r="A139" s="50" t="str">
        <f>D139&amp;B139</f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20" t="str">
        <f t="shared" si="5"/>
        <v/>
      </c>
    </row>
    <row r="140" spans="1:72" hidden="1">
      <c r="A140" s="50" t="str">
        <f>D140&amp;B140</f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20" t="str">
        <f t="shared" si="5"/>
        <v>OKOK</v>
      </c>
    </row>
    <row r="141" spans="1:72" hidden="1">
      <c r="A141" s="50" t="str">
        <f>D141&amp;B141</f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20" t="str">
        <f t="shared" si="5"/>
        <v>OKOK</v>
      </c>
    </row>
    <row r="142" spans="1:72" hidden="1">
      <c r="A142" s="50" t="str">
        <f>D142&amp;B142</f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0" t="str">
        <f t="shared" si="5"/>
        <v>SuperExecução</v>
      </c>
    </row>
    <row r="143" spans="1:72" hidden="1">
      <c r="A143" s="50" t="str">
        <f>D143&amp;B143</f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20"/>
    </row>
    <row r="144" spans="1:72" hidden="1">
      <c r="A144" s="50" t="str">
        <f>D144&amp;B144</f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 t="shared" si="5"/>
        <v/>
      </c>
    </row>
    <row r="145" spans="1:72" hidden="1">
      <c r="A145" s="50" t="str">
        <f>D145&amp;B145</f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20" t="str">
        <f t="shared" si="5"/>
        <v>OKOK</v>
      </c>
    </row>
    <row r="146" spans="1:72" hidden="1">
      <c r="A146" s="50" t="str">
        <f>D146&amp;B146</f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0" t="str">
        <f t="shared" si="5"/>
        <v/>
      </c>
    </row>
    <row r="147" spans="1:72" hidden="1">
      <c r="A147" s="50" t="str">
        <f>D147&amp;B147</f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20" t="str">
        <f t="shared" si="5"/>
        <v/>
      </c>
    </row>
    <row r="148" spans="1:72" hidden="1">
      <c r="A148" s="50" t="str">
        <f>D148&amp;B148</f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20" t="str">
        <f t="shared" si="5"/>
        <v>ModernizaçãoOperação</v>
      </c>
    </row>
    <row r="149" spans="1:72" hidden="1">
      <c r="A149" s="50" t="str">
        <f>D149&amp;B149</f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20" t="str">
        <f t="shared" si="5"/>
        <v/>
      </c>
    </row>
    <row r="150" spans="1:72" hidden="1">
      <c r="A150" s="50" t="str">
        <f>D150&amp;B150</f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20" t="str">
        <f t="shared" si="5"/>
        <v/>
      </c>
    </row>
    <row r="151" spans="1:72" hidden="1">
      <c r="A151" s="50" t="str">
        <f>D151&amp;B151</f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20" t="str">
        <f t="shared" si="5"/>
        <v>OKOK</v>
      </c>
    </row>
    <row r="152" spans="1:72" hidden="1">
      <c r="A152" s="50" t="str">
        <f>D152&amp;B152</f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20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20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20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20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0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20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0" t="str">
        <f t="shared" si="5"/>
        <v/>
      </c>
    </row>
    <row r="161" spans="1:72" hidden="1">
      <c r="A161" s="50" t="str">
        <f>D161&amp;B161</f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0" t="str">
        <f t="shared" si="5"/>
        <v/>
      </c>
    </row>
    <row r="162" spans="1:72" hidden="1">
      <c r="A162" s="50" t="str">
        <f>D162&amp;B162</f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20" t="str">
        <f t="shared" si="5"/>
        <v>OKOK</v>
      </c>
    </row>
    <row r="163" spans="1:72" hidden="1">
      <c r="A163" s="50" t="str">
        <f>D163&amp;B163</f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20" t="str">
        <f t="shared" si="5"/>
        <v>OKOK</v>
      </c>
    </row>
    <row r="164" spans="1:72" hidden="1">
      <c r="A164" s="50" t="str">
        <f>D164&amp;B164</f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20" t="str">
        <f t="shared" si="5"/>
        <v>OKOK</v>
      </c>
    </row>
    <row r="165" spans="1:72" hidden="1">
      <c r="A165" s="50" t="str">
        <f>D165&amp;B165</f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20" t="str">
        <f t="shared" si="5"/>
        <v/>
      </c>
    </row>
    <row r="167" spans="1:72" hidden="1">
      <c r="A167" s="50" t="str">
        <f>D167&amp;B167</f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20"/>
    </row>
    <row r="168" spans="1:72" hidden="1">
      <c r="A168" s="50" t="str">
        <f>D168&amp;B168</f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20"/>
    </row>
    <row r="170" spans="1:72" hidden="1">
      <c r="A170" s="50" t="str">
        <f>D170&amp;B170</f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20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20" t="str">
        <f t="shared" si="5"/>
        <v/>
      </c>
    </row>
    <row r="172" spans="1:72" hidden="1">
      <c r="A172" s="50" t="str">
        <f>D172&amp;B172</f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20" t="str">
        <f t="shared" si="5"/>
        <v>OKOK</v>
      </c>
    </row>
    <row r="173" spans="1:72" hidden="1">
      <c r="A173" s="50" t="str">
        <f>D173&amp;B173</f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0" t="str">
        <f t="shared" si="5"/>
        <v/>
      </c>
    </row>
    <row r="174" spans="1:72" hidden="1">
      <c r="A174" s="50" t="str">
        <f>D174&amp;B174</f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20" t="str">
        <f t="shared" si="5"/>
        <v/>
      </c>
    </row>
    <row r="176" spans="1:72" hidden="1">
      <c r="A176" s="50" t="str">
        <f>D176&amp;B176</f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20" t="str">
        <f t="shared" si="5"/>
        <v/>
      </c>
    </row>
    <row r="177" spans="1:72" hidden="1">
      <c r="A177" s="50" t="str">
        <f>D177&amp;B177</f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20" t="str">
        <f t="shared" si="5"/>
        <v>OKOK</v>
      </c>
    </row>
    <row r="178" spans="1:72" hidden="1">
      <c r="A178" s="50" t="str">
        <f>D178&amp;B178</f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20" t="str">
        <f t="shared" si="5"/>
        <v/>
      </c>
    </row>
    <row r="179" spans="1:72" hidden="1">
      <c r="A179" s="50" t="str">
        <f>D179&amp;B179</f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20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0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20" t="str">
        <f t="shared" si="5"/>
        <v/>
      </c>
    </row>
    <row r="184" spans="1:72" hidden="1">
      <c r="A184" s="50" t="str">
        <f>D184&amp;B184</f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0" t="str">
        <f t="shared" si="5"/>
        <v/>
      </c>
    </row>
    <row r="185" spans="1:72" hidden="1">
      <c r="A185" s="50" t="str">
        <f>D185&amp;B185</f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20" t="str">
        <f t="shared" si="5"/>
        <v>OKOK</v>
      </c>
    </row>
    <row r="186" spans="1:72" hidden="1">
      <c r="A186" s="50" t="str">
        <f>D186&amp;B186</f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20" t="str">
        <f t="shared" si="5"/>
        <v>OKOK</v>
      </c>
    </row>
    <row r="187" spans="1:72" hidden="1">
      <c r="A187" s="50" t="str">
        <f>D187&amp;B187</f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20" t="str">
        <f t="shared" si="5"/>
        <v/>
      </c>
    </row>
    <row r="188" spans="1:72" hidden="1">
      <c r="A188" s="50" t="str">
        <f>D188&amp;B188</f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20" t="str">
        <f t="shared" si="5"/>
        <v/>
      </c>
    </row>
    <row r="189" spans="1:72" hidden="1">
      <c r="A189" s="50" t="str">
        <f>D189&amp;B189</f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20" t="str">
        <f t="shared" si="5"/>
        <v/>
      </c>
    </row>
    <row r="190" spans="1:72" hidden="1">
      <c r="A190" s="50" t="str">
        <f>D190&amp;B190</f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20" t="str">
        <f t="shared" si="5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20" t="str">
        <f t="shared" si="5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0" t="str">
        <f t="shared" si="5"/>
        <v/>
      </c>
    </row>
    <row r="193" spans="1:72" hidden="1">
      <c r="A193" s="50" t="str">
        <f>D193&amp;B193</f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20" t="str">
        <f t="shared" si="5"/>
        <v>OKOK</v>
      </c>
    </row>
    <row r="194" spans="1:72" hidden="1">
      <c r="A194" s="50" t="str">
        <f>D194&amp;B194</f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20" t="str">
        <f t="shared" si="5"/>
        <v/>
      </c>
    </row>
    <row r="195" spans="1:72" hidden="1">
      <c r="A195" s="50" t="str">
        <f>D195&amp;B195</f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20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20" t="str">
        <f t="shared" si="6"/>
        <v>OKOK</v>
      </c>
    </row>
    <row r="197" spans="1:72" hidden="1">
      <c r="A197" s="50" t="str">
        <f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20" t="str">
        <f t="shared" si="6"/>
        <v/>
      </c>
    </row>
    <row r="198" spans="1:72" hidden="1">
      <c r="A198" s="50" t="str">
        <f>D198&amp;B198</f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20" t="str">
        <f t="shared" si="6"/>
        <v>OKOK</v>
      </c>
    </row>
    <row r="199" spans="1:72" hidden="1">
      <c r="A199" s="50" t="str">
        <f>D199&amp;B199</f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20" t="str">
        <f t="shared" si="6"/>
        <v>OKOK</v>
      </c>
    </row>
    <row r="200" spans="1:72" ht="46.5" hidden="1">
      <c r="A200" s="50" t="str">
        <f>D200&amp;B200</f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20" t="str">
        <f t="shared" si="6"/>
        <v/>
      </c>
    </row>
    <row r="201" spans="1:72" hidden="1">
      <c r="A201" s="50" t="str">
        <f>D201&amp;B201</f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20" t="str">
        <f t="shared" si="6"/>
        <v>OKOK</v>
      </c>
    </row>
    <row r="202" spans="1:72" hidden="1">
      <c r="A202" s="50" t="str">
        <f>D202&amp;B202</f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20" t="str">
        <f t="shared" si="6"/>
        <v/>
      </c>
    </row>
    <row r="203" spans="1:72" hidden="1">
      <c r="A203" s="50" t="str">
        <f>D203&amp;B203</f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0" t="str">
        <f t="shared" si="6"/>
        <v/>
      </c>
    </row>
    <row r="204" spans="1:72" hidden="1">
      <c r="A204" s="50" t="str">
        <f>D204&amp;B204</f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20" t="str">
        <f t="shared" si="6"/>
        <v/>
      </c>
    </row>
    <row r="205" spans="1:72" hidden="1">
      <c r="A205" s="50" t="str">
        <f>D205&amp;B205</f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20" t="str">
        <f t="shared" si="6"/>
        <v/>
      </c>
    </row>
    <row r="206" spans="1:72" hidden="1">
      <c r="A206" s="50" t="str">
        <f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20" t="str">
        <f t="shared" si="6"/>
        <v/>
      </c>
    </row>
    <row r="207" spans="1:72" hidden="1">
      <c r="A207" s="50" t="str">
        <f>D207&amp;B207</f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20" t="str">
        <f t="shared" si="6"/>
        <v>OKOK</v>
      </c>
    </row>
    <row r="208" spans="1:72" hidden="1">
      <c r="A208" s="50" t="str">
        <f>D208&amp;B208</f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20" t="str">
        <f t="shared" si="6"/>
        <v/>
      </c>
    </row>
    <row r="209" spans="1:72" hidden="1">
      <c r="A209" s="50" t="str">
        <f>D209&amp;B209</f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20" t="str">
        <f t="shared" si="6"/>
        <v/>
      </c>
    </row>
    <row r="210" spans="1:72" hidden="1">
      <c r="A210" s="50" t="str">
        <f>D210&amp;B210</f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20" t="str">
        <f t="shared" si="6"/>
        <v/>
      </c>
    </row>
    <row r="211" spans="1:72" hidden="1">
      <c r="A211" s="50" t="str">
        <f>D211&amp;B211</f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20" t="str">
        <f t="shared" si="6"/>
        <v/>
      </c>
    </row>
    <row r="212" spans="1:72" hidden="1">
      <c r="A212" s="50" t="str">
        <f>D212&amp;B212</f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20" t="str">
        <f t="shared" si="6"/>
        <v/>
      </c>
    </row>
    <row r="213" spans="1:72" hidden="1">
      <c r="A213" s="50" t="str">
        <f>D213&amp;B213</f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20" t="str">
        <f t="shared" si="6"/>
        <v>OKOK</v>
      </c>
    </row>
    <row r="214" spans="1:72" hidden="1">
      <c r="A214" s="50" t="str">
        <f>D214&amp;B214</f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20" t="str">
        <f t="shared" si="6"/>
        <v/>
      </c>
    </row>
    <row r="215" spans="1:72" hidden="1">
      <c r="A215" s="50" t="str">
        <f>D215&amp;B215</f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20" t="str">
        <f t="shared" si="6"/>
        <v>OKOK</v>
      </c>
    </row>
    <row r="216" spans="1:72" hidden="1">
      <c r="A216" s="50" t="str">
        <f>D216&amp;B216</f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20" t="str">
        <f t="shared" si="6"/>
        <v/>
      </c>
    </row>
    <row r="217" spans="1:72" hidden="1">
      <c r="A217" s="50" t="str">
        <f>D217&amp;B217</f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20" t="str">
        <f t="shared" si="6"/>
        <v>OKOK</v>
      </c>
    </row>
    <row r="218" spans="1:72" hidden="1">
      <c r="A218" s="50" t="str">
        <f>D218&amp;B218</f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20" t="str">
        <f t="shared" si="6"/>
        <v>ModernizaçãoEquipamento</v>
      </c>
    </row>
    <row r="219" spans="1:72" hidden="1">
      <c r="A219" s="50" t="str">
        <f>D219&amp;B219</f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20" t="str">
        <f t="shared" si="6"/>
        <v/>
      </c>
    </row>
    <row r="220" spans="1:72" hidden="1">
      <c r="A220" s="50" t="str">
        <f>D220&amp;B220</f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20" t="str">
        <f t="shared" si="6"/>
        <v/>
      </c>
    </row>
    <row r="221" spans="1:72" hidden="1">
      <c r="A221" s="50" t="str">
        <f>D221&amp;B221</f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20" t="str">
        <f t="shared" si="6"/>
        <v>OKOK</v>
      </c>
    </row>
    <row r="222" spans="1:72" hidden="1">
      <c r="A222" s="50" t="str">
        <f>D222&amp;B222</f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20" t="str">
        <f t="shared" si="6"/>
        <v/>
      </c>
    </row>
    <row r="223" spans="1:72" hidden="1">
      <c r="A223" s="50" t="str">
        <f>D223&amp;B223</f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20" t="str">
        <f t="shared" si="6"/>
        <v>OKOK</v>
      </c>
    </row>
    <row r="224" spans="1:72" hidden="1">
      <c r="A224" s="50" t="str">
        <f>D224&amp;B224</f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0" t="str">
        <f t="shared" si="6"/>
        <v>SuperExecução</v>
      </c>
    </row>
    <row r="225" spans="1:72" hidden="1">
      <c r="A225" s="50" t="str">
        <f>D225&amp;B225</f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20" t="str">
        <f t="shared" si="6"/>
        <v>OKOK</v>
      </c>
    </row>
    <row r="226" spans="1:72" hidden="1">
      <c r="A226" s="50" t="str">
        <f>D226&amp;B226</f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20" t="str">
        <f t="shared" si="6"/>
        <v/>
      </c>
    </row>
    <row r="227" spans="1:72" hidden="1">
      <c r="A227" s="50" t="str">
        <f>D227&amp;B227</f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20" t="str">
        <f t="shared" si="6"/>
        <v/>
      </c>
    </row>
    <row r="228" spans="1:72" hidden="1">
      <c r="A228" s="50" t="str">
        <f>D228&amp;B228</f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20" t="str">
        <f t="shared" si="6"/>
        <v/>
      </c>
    </row>
    <row r="229" spans="1:72" hidden="1">
      <c r="A229" s="50" t="str">
        <f>D229&amp;B229</f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20" t="str">
        <f t="shared" si="6"/>
        <v/>
      </c>
    </row>
    <row r="230" spans="1:72" hidden="1">
      <c r="A230" s="50" t="str">
        <f>D230&amp;B230</f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20" t="str">
        <f t="shared" si="6"/>
        <v>MecanizaçãoOperação</v>
      </c>
    </row>
    <row r="231" spans="1:72" hidden="1">
      <c r="A231" s="50" t="str">
        <f>D231&amp;B231</f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20" t="str">
        <f t="shared" si="6"/>
        <v/>
      </c>
    </row>
    <row r="232" spans="1:72" ht="34.5" hidden="1">
      <c r="A232" s="50" t="str">
        <f>D232&amp;B232</f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20" t="str">
        <f t="shared" si="6"/>
        <v/>
      </c>
    </row>
    <row r="233" spans="1:72" hidden="1">
      <c r="A233" s="50" t="str">
        <f>D233&amp;B233</f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20" t="str">
        <f t="shared" si="6"/>
        <v>CCOEscalaEquipagem</v>
      </c>
    </row>
    <row r="234" spans="1:72" hidden="1">
      <c r="A234" s="50" t="str">
        <f>D234&amp;B234</f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20" t="str">
        <f t="shared" si="6"/>
        <v/>
      </c>
    </row>
    <row r="235" spans="1:72" hidden="1">
      <c r="A235" s="50" t="str">
        <f>D235&amp;B235</f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20" t="str">
        <f t="shared" si="6"/>
        <v>OKOK</v>
      </c>
    </row>
    <row r="236" spans="1:72" hidden="1">
      <c r="A236" s="50" t="str">
        <f>D236&amp;B236</f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20" t="str">
        <f t="shared" si="6"/>
        <v/>
      </c>
    </row>
    <row r="237" spans="1:72" hidden="1">
      <c r="A237" s="50" t="str">
        <f>D237&amp;B237</f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20" t="str">
        <f t="shared" si="6"/>
        <v>OKOK</v>
      </c>
    </row>
    <row r="238" spans="1:72" hidden="1">
      <c r="A238" s="50" t="str">
        <f>D238&amp;B238</f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20" t="str">
        <f t="shared" si="6"/>
        <v/>
      </c>
    </row>
    <row r="239" spans="1:72" hidden="1">
      <c r="A239" s="50" t="str">
        <f>D239&amp;B239</f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20" t="str">
        <f t="shared" si="6"/>
        <v/>
      </c>
    </row>
    <row r="240" spans="1:72" hidden="1">
      <c r="A240" s="50" t="str">
        <f>D240&amp;B240</f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20" t="str">
        <f t="shared" si="6"/>
        <v>ModernizaçãoExecução</v>
      </c>
    </row>
    <row r="241" spans="1:72" hidden="1">
      <c r="A241" s="50" t="str">
        <f>D241&amp;B241</f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20" t="str">
        <f t="shared" si="6"/>
        <v/>
      </c>
    </row>
    <row r="242" spans="1:72" hidden="1">
      <c r="A242" s="50" t="str">
        <f>D242&amp;B242</f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20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20" t="str">
        <f t="shared" si="7"/>
        <v/>
      </c>
    </row>
    <row r="244" spans="1:72" hidden="1">
      <c r="A244" s="50" t="str">
        <f>D244&amp;B244</f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20" t="str">
        <f t="shared" si="7"/>
        <v>OKOK</v>
      </c>
    </row>
    <row r="245" spans="1:72" hidden="1">
      <c r="A245" s="50" t="str">
        <f>D245&amp;B245</f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20" t="str">
        <f t="shared" si="7"/>
        <v/>
      </c>
    </row>
    <row r="246" spans="1:72" hidden="1">
      <c r="A246" s="50" t="str">
        <f>D246&amp;B246</f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20" t="str">
        <f t="shared" si="7"/>
        <v>OKOK</v>
      </c>
    </row>
    <row r="247" spans="1:72" hidden="1">
      <c r="A247" s="50" t="str">
        <f>D247&amp;B247</f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0" t="str">
        <f t="shared" si="7"/>
        <v/>
      </c>
    </row>
    <row r="248" spans="1:72" ht="46.5" hidden="1">
      <c r="A248" s="50" t="str">
        <f>D248&amp;B248</f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20" t="str">
        <f t="shared" si="7"/>
        <v>OKOK</v>
      </c>
    </row>
    <row r="249" spans="1:72" hidden="1">
      <c r="A249" s="50" t="str">
        <f>D249&amp;B249</f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20" t="str">
        <f t="shared" si="7"/>
        <v>MecânicaEquipamento</v>
      </c>
    </row>
    <row r="250" spans="1:72" hidden="1">
      <c r="A250" s="50" t="str">
        <f>D250&amp;B250</f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0" t="str">
        <f t="shared" si="7"/>
        <v/>
      </c>
    </row>
    <row r="251" spans="1:72" hidden="1">
      <c r="A251" s="50" t="str">
        <f>D251&amp;B251</f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20" t="str">
        <f t="shared" si="7"/>
        <v>OKOK</v>
      </c>
    </row>
    <row r="252" spans="1:72" hidden="1">
      <c r="A252" s="50" t="str">
        <f>D252&amp;B252</f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20" t="str">
        <f t="shared" si="7"/>
        <v/>
      </c>
    </row>
    <row r="253" spans="1:72" hidden="1">
      <c r="A253" s="50" t="str">
        <f>D253&amp;B253</f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20" t="str">
        <f t="shared" si="7"/>
        <v/>
      </c>
    </row>
    <row r="254" spans="1:72" hidden="1">
      <c r="A254" s="50" t="str">
        <f>D254&amp;B254</f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20" t="str">
        <f t="shared" si="7"/>
        <v/>
      </c>
    </row>
    <row r="255" spans="1:72" hidden="1">
      <c r="A255" s="50" t="str">
        <f>D255&amp;B255</f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20" t="str">
        <f t="shared" si="7"/>
        <v/>
      </c>
    </row>
    <row r="256" spans="1:72" hidden="1">
      <c r="A256" s="50" t="str">
        <f>D256&amp;B256</f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20" t="str">
        <f t="shared" si="7"/>
        <v/>
      </c>
    </row>
    <row r="257" spans="1:72" hidden="1">
      <c r="A257" s="50" t="str">
        <f>D257&amp;B257</f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20" t="str">
        <f t="shared" si="7"/>
        <v/>
      </c>
    </row>
    <row r="258" spans="1:72" hidden="1">
      <c r="A258" s="50" t="str">
        <f>D258&amp;B258</f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20" t="str">
        <f t="shared" si="7"/>
        <v/>
      </c>
    </row>
    <row r="259" spans="1:72" hidden="1">
      <c r="A259" s="50" t="str">
        <f>D259&amp;B259</f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20" t="str">
        <f t="shared" si="7"/>
        <v>OKOK</v>
      </c>
    </row>
    <row r="260" spans="1:72" hidden="1">
      <c r="A260" s="50" t="str">
        <f>D260&amp;B260</f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20" t="str">
        <f t="shared" si="7"/>
        <v/>
      </c>
    </row>
    <row r="261" spans="1:72" hidden="1">
      <c r="A261" s="50" t="str">
        <f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20" t="str">
        <f t="shared" si="7"/>
        <v/>
      </c>
    </row>
    <row r="262" spans="1:72" hidden="1">
      <c r="A262" s="50" t="str">
        <f>D262&amp;B262</f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0" t="str">
        <f t="shared" si="7"/>
        <v>CCOCirculaçãoIntervaloOportunidade</v>
      </c>
    </row>
    <row r="263" spans="1:72" hidden="1">
      <c r="A263" s="50" t="str">
        <f>D263&amp;B263</f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20" t="str">
        <f t="shared" si="7"/>
        <v/>
      </c>
    </row>
    <row r="264" spans="1:72" hidden="1">
      <c r="A264" s="50" t="str">
        <f>D264&amp;B264</f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20" t="str">
        <f t="shared" si="7"/>
        <v/>
      </c>
    </row>
    <row r="265" spans="1:72" hidden="1">
      <c r="A265" s="50" t="str">
        <f>D265&amp;B265</f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0" t="str">
        <f t="shared" si="7"/>
        <v>CCOCirculaçãoIntervaloOportunidade</v>
      </c>
    </row>
    <row r="266" spans="1:72" hidden="1">
      <c r="A266" s="50" t="str">
        <f>D266&amp;B266</f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20" t="str">
        <f t="shared" si="7"/>
        <v/>
      </c>
    </row>
    <row r="267" spans="1:72" hidden="1">
      <c r="A267" s="50" t="str">
        <f>D267&amp;B267</f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0" t="str">
        <f t="shared" si="7"/>
        <v/>
      </c>
    </row>
    <row r="268" spans="1:72" hidden="1">
      <c r="A268" s="50" t="str">
        <f>D268&amp;B268</f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20" t="str">
        <f t="shared" si="7"/>
        <v>OKOK</v>
      </c>
    </row>
    <row r="269" spans="1:72" hidden="1">
      <c r="A269" s="50" t="str">
        <f>D269&amp;B269</f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20" t="str">
        <f t="shared" si="7"/>
        <v/>
      </c>
    </row>
    <row r="270" spans="1:72" hidden="1">
      <c r="A270" s="50" t="str">
        <f>D270&amp;B270</f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20" t="str">
        <f t="shared" si="7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20" t="str">
        <f t="shared" si="7"/>
        <v/>
      </c>
    </row>
    <row r="272" spans="1:72" hidden="1">
      <c r="A272" s="50" t="str">
        <f>D272&amp;B272</f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20" t="str">
        <f t="shared" si="7"/>
        <v>OKOK</v>
      </c>
    </row>
    <row r="273" spans="1:72" hidden="1">
      <c r="A273" s="50" t="str">
        <f>D273&amp;B273</f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20" t="str">
        <f t="shared" si="7"/>
        <v/>
      </c>
    </row>
    <row r="274" spans="1:72" hidden="1">
      <c r="A274" s="50" t="str">
        <f>D274&amp;B274</f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20" t="str">
        <f t="shared" si="7"/>
        <v/>
      </c>
    </row>
    <row r="275" spans="1:72" hidden="1">
      <c r="A275" s="50" t="str">
        <f>D275&amp;B275</f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20" t="str">
        <f t="shared" si="7"/>
        <v>OKOK</v>
      </c>
    </row>
    <row r="276" spans="1:72" hidden="1">
      <c r="A276" s="50" t="str">
        <f>D276&amp;B276</f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20" t="str">
        <f t="shared" si="7"/>
        <v>OKOK</v>
      </c>
    </row>
    <row r="277" spans="1:72" hidden="1">
      <c r="A277" s="50" t="str">
        <f>D277&amp;B277</f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20" t="str">
        <f t="shared" si="7"/>
        <v/>
      </c>
    </row>
    <row r="278" spans="1:72" hidden="1">
      <c r="A278" s="50" t="str">
        <f>D278&amp;B278</f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20" t="str">
        <f t="shared" si="7"/>
        <v/>
      </c>
    </row>
    <row r="279" spans="1:72" hidden="1">
      <c r="A279" s="50" t="str">
        <f>D279&amp;B279</f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20" t="str">
        <f t="shared" si="7"/>
        <v/>
      </c>
    </row>
    <row r="280" spans="1:72" hidden="1">
      <c r="A280" s="50" t="str">
        <f>D280&amp;B280</f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20" t="str">
        <f t="shared" si="7"/>
        <v/>
      </c>
    </row>
    <row r="281" spans="1:72" hidden="1">
      <c r="A281" s="50" t="str">
        <f>D281&amp;B281</f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20" t="str">
        <f t="shared" si="7"/>
        <v>MecanizaçãoOperação</v>
      </c>
    </row>
    <row r="282" spans="1:72" hidden="1">
      <c r="A282" s="50" t="str">
        <f>D282&amp;B282</f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0" t="str">
        <f t="shared" si="7"/>
        <v/>
      </c>
    </row>
    <row r="283" spans="1:72" hidden="1">
      <c r="A283" s="50" t="str">
        <f>D283&amp;B283</f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20" t="str">
        <f t="shared" si="7"/>
        <v/>
      </c>
    </row>
    <row r="284" spans="1:72" ht="16.5" hidden="1" customHeight="1">
      <c r="A284" s="50" t="str">
        <f>D284&amp;B284</f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0" t="str">
        <f t="shared" si="7"/>
        <v/>
      </c>
    </row>
    <row r="285" spans="1:72" hidden="1">
      <c r="A285" s="50" t="str">
        <f>D285&amp;B285</f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20" t="str">
        <f t="shared" si="7"/>
        <v/>
      </c>
    </row>
    <row r="286" spans="1:72" hidden="1">
      <c r="A286" s="50" t="str">
        <f>D286&amp;B286</f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20" t="str">
        <f t="shared" si="7"/>
        <v/>
      </c>
    </row>
    <row r="287" spans="1:72" ht="23.25" hidden="1">
      <c r="A287" s="50" t="str">
        <f>D287&amp;B287</f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20" t="str">
        <f t="shared" si="7"/>
        <v>OKOK</v>
      </c>
    </row>
    <row r="288" spans="1:72" hidden="1">
      <c r="A288" s="50" t="str">
        <f>D288&amp;B288</f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20" t="str">
        <f t="shared" si="7"/>
        <v>OKOK</v>
      </c>
    </row>
    <row r="289" spans="1:72" hidden="1">
      <c r="A289" s="50" t="str">
        <f>D289&amp;B289</f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20" t="str">
        <f t="shared" si="7"/>
        <v>OKOK</v>
      </c>
    </row>
    <row r="290" spans="1:72" hidden="1">
      <c r="A290" s="50" t="str">
        <f>D290&amp;B290</f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0" t="str">
        <f t="shared" si="7"/>
        <v>ModernizaçãoExecução</v>
      </c>
    </row>
    <row r="291" spans="1:72" hidden="1">
      <c r="A291" s="50" t="str">
        <f>D291&amp;B291</f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0" t="str">
        <f t="shared" si="7"/>
        <v/>
      </c>
    </row>
    <row r="292" spans="1:72" hidden="1">
      <c r="A292" s="50" t="str">
        <f>D292&amp;B292</f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20" t="str">
        <f t="shared" si="7"/>
        <v>OKOK</v>
      </c>
    </row>
    <row r="293" spans="1:72" hidden="1">
      <c r="A293" s="50" t="str">
        <f>D293&amp;B293</f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0" t="str">
        <f t="shared" si="7"/>
        <v/>
      </c>
    </row>
    <row r="294" spans="1:72" hidden="1">
      <c r="A294" s="50" t="str">
        <f>D294&amp;B294</f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20" t="str">
        <f t="shared" si="7"/>
        <v/>
      </c>
    </row>
    <row r="295" spans="1:72" hidden="1">
      <c r="A295" s="50" t="str">
        <f>D295&amp;B295</f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20" t="str">
        <f t="shared" si="7"/>
        <v>OKOK</v>
      </c>
    </row>
    <row r="296" spans="1:72" hidden="1">
      <c r="A296" s="50" t="str">
        <f>D296&amp;B296</f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20" t="str">
        <f t="shared" si="7"/>
        <v>OKOK</v>
      </c>
    </row>
    <row r="297" spans="1:72" hidden="1">
      <c r="A297" s="50" t="str">
        <f>D297&amp;B297</f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20" t="str">
        <f t="shared" si="7"/>
        <v/>
      </c>
    </row>
    <row r="298" spans="1:72" hidden="1">
      <c r="A298" s="50" t="str">
        <f>D298&amp;B298</f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20" t="str">
        <f t="shared" si="7"/>
        <v>OKOK</v>
      </c>
    </row>
    <row r="299" spans="1:72" hidden="1">
      <c r="A299" s="50" t="str">
        <f>D299&amp;B299</f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0" t="str">
        <f t="shared" si="7"/>
        <v/>
      </c>
    </row>
    <row r="300" spans="1:72" hidden="1">
      <c r="A300" s="50" t="str">
        <f>D300&amp;B300</f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0" t="str">
        <f t="shared" si="7"/>
        <v/>
      </c>
    </row>
    <row r="301" spans="1:72" ht="23.25" hidden="1">
      <c r="A301" s="50" t="str">
        <f>D301&amp;B301</f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0" t="str">
        <f t="shared" si="7"/>
        <v/>
      </c>
    </row>
    <row r="302" spans="1:72" hidden="1">
      <c r="A302" s="50" t="str">
        <f>D302&amp;B302</f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20" t="str">
        <f t="shared" si="7"/>
        <v>MecanizaçãoOperação</v>
      </c>
    </row>
    <row r="303" spans="1:72" hidden="1">
      <c r="A303" s="50" t="str">
        <f>D303&amp;B303</f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20" t="str">
        <f t="shared" ref="BT303:BT327" si="8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20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20" t="str">
        <f t="shared" si="8"/>
        <v>OKOK</v>
      </c>
    </row>
    <row r="306" spans="1:72" ht="23.25" hidden="1">
      <c r="A306" s="50" t="str">
        <f>D306&amp;B306</f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20" t="str">
        <f t="shared" si="8"/>
        <v>OKOK</v>
      </c>
    </row>
    <row r="307" spans="1:72" hidden="1">
      <c r="A307" s="50" t="str">
        <f>D307&amp;B307</f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20" t="str">
        <f t="shared" si="8"/>
        <v>OKOK</v>
      </c>
    </row>
    <row r="308" spans="1:72" hidden="1">
      <c r="A308" s="50" t="str">
        <f>D308&amp;B308</f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20" t="str">
        <f t="shared" si="8"/>
        <v>ModernizaçãoExecução</v>
      </c>
    </row>
    <row r="309" spans="1:72" hidden="1">
      <c r="A309" s="50" t="str">
        <f>D309&amp;B309</f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20" t="str">
        <f t="shared" si="8"/>
        <v>OKOK</v>
      </c>
    </row>
    <row r="310" spans="1:72" ht="23.25" hidden="1">
      <c r="A310" s="50" t="str">
        <f>D310&amp;B310</f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0" t="str">
        <f t="shared" si="8"/>
        <v>SuperExecução</v>
      </c>
    </row>
    <row r="311" spans="1:72" hidden="1">
      <c r="A311" s="50" t="str">
        <f>D311&amp;B311</f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0" t="str">
        <f t="shared" si="8"/>
        <v>CondiçõesClimáticaChuva</v>
      </c>
    </row>
    <row r="312" spans="1:72" hidden="1">
      <c r="A312" s="50" t="str">
        <f>D312&amp;B312</f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20" t="str">
        <f t="shared" si="8"/>
        <v>OKOK</v>
      </c>
    </row>
    <row r="313" spans="1:72" hidden="1">
      <c r="A313" s="50" t="str">
        <f>D313&amp;B313</f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0" t="str">
        <f t="shared" si="8"/>
        <v/>
      </c>
    </row>
    <row r="314" spans="1:72" hidden="1">
      <c r="A314" s="50" t="str">
        <f>D314&amp;B314</f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0" t="str">
        <f t="shared" si="8"/>
        <v/>
      </c>
    </row>
    <row r="315" spans="1:72" hidden="1">
      <c r="A315" s="50" t="str">
        <f>D315&amp;B315</f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0" t="str">
        <f t="shared" si="8"/>
        <v/>
      </c>
    </row>
    <row r="316" spans="1:72" hidden="1">
      <c r="A316" s="50" t="str">
        <f>D316&amp;B316</f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0" t="str">
        <f t="shared" si="8"/>
        <v>MecânicaLocomotiva</v>
      </c>
    </row>
    <row r="317" spans="1:72" hidden="1">
      <c r="A317" s="50" t="str">
        <f>D317&amp;B317</f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0" t="str">
        <f t="shared" si="8"/>
        <v/>
      </c>
    </row>
    <row r="318" spans="1:72" hidden="1">
      <c r="A318" s="50" t="str">
        <f>D318&amp;B318</f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20" t="str">
        <f t="shared" si="8"/>
        <v>OKOK</v>
      </c>
    </row>
    <row r="319" spans="1:72" hidden="1">
      <c r="A319" s="50" t="str">
        <f>D319&amp;B319</f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0" t="str">
        <f t="shared" si="8"/>
        <v/>
      </c>
    </row>
    <row r="320" spans="1:72" hidden="1">
      <c r="A320" s="50" t="str">
        <f>D320&amp;B320</f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20" t="str">
        <f t="shared" si="8"/>
        <v>OKOK</v>
      </c>
    </row>
    <row r="321" spans="1:72" hidden="1">
      <c r="A321" s="50" t="str">
        <f>D321&amp;B321</f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0" t="str">
        <f t="shared" si="8"/>
        <v/>
      </c>
    </row>
    <row r="322" spans="1:72" hidden="1">
      <c r="A322" s="50" t="str">
        <f>D322&amp;B322</f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0" t="str">
        <f t="shared" si="8"/>
        <v/>
      </c>
    </row>
    <row r="323" spans="1:72" hidden="1">
      <c r="A323" s="50" t="str">
        <f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0" t="str">
        <f t="shared" si="8"/>
        <v>SuperExecução</v>
      </c>
    </row>
    <row r="324" spans="1:72" hidden="1">
      <c r="A324" s="50" t="str">
        <f>D324&amp;B324</f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0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0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0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0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0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20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20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0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0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20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0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0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0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0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20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0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0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>D346&amp;B346</f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>D347&amp;B347</f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>D349&amp;B349</f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>D350&amp;B350</f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>D351&amp;B351</f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>D352&amp;B352</f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>D353&amp;B353</f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>D354&amp;B354</f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>D355&amp;B355</f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>D356&amp;B356</f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>D357&amp;B357</f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>D358&amp;B358</f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>D359&amp;B359</f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>D360&amp;B360</f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>D361&amp;B361</f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>D362&amp;B362</f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>D364&amp;B364</f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>D365&amp;B365</f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>D366&amp;B366</f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>D367&amp;B367</f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>D368&amp;B368</f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>D369&amp;B369</f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>D370&amp;B370</f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>D371&amp;B371</f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>D372&amp;B372</f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>D373&amp;B373</f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>
      <c r="A374" s="162" t="str">
        <f>D374&amp;B374</f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>D375&amp;B375</f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>
      <c r="A376" s="162" t="str">
        <f>D376&amp;B376</f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>
      <c r="A377" s="162" t="str">
        <f>D377&amp;B377</f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>D378&amp;B378</f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>D379&amp;B379</f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>D380&amp;B380</f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>D381&amp;B381</f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>D382&amp;B382</f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>D383&amp;B383</f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>D384&amp;B384</f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>
      <c r="A385" s="162" t="str">
        <f>D385&amp;B385</f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>
      <c r="A386" s="162" t="str">
        <f>D386&amp;B386</f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>D387&amp;B387</f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>D388&amp;B388</f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>D389&amp;B389</f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>
      <c r="A390" s="162" t="str">
        <f>D390&amp;B390</f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>D391&amp;B391</f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>D392&amp;B392</f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>D393&amp;B393</f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>D394&amp;B394</f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>D395&amp;B395</f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>D396&amp;B396</f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>D397&amp;B397</f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>D398&amp;B398</f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 hidden="1">
      <c r="A412" s="162" t="str">
        <f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>D413&amp;B413</f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>D414&amp;B414</f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>D415&amp;B415</f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>
        <v>0.33541666666666664</v>
      </c>
      <c r="AS415" s="298">
        <v>0</v>
      </c>
      <c r="AT415" s="298">
        <v>0</v>
      </c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>
        <v>0</v>
      </c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>
        <v>0</v>
      </c>
      <c r="BI415" s="184"/>
      <c r="BJ415" s="302" t="s">
        <v>1824</v>
      </c>
      <c r="BK415" s="184" t="s">
        <v>1824</v>
      </c>
      <c r="BL415" s="183"/>
      <c r="BM415" s="177" t="s">
        <v>991</v>
      </c>
      <c r="BN415" s="177" t="s">
        <v>1020</v>
      </c>
      <c r="BO415" s="209" t="s">
        <v>1082</v>
      </c>
      <c r="BP415" s="185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>CCOCirculaçãoIntervaloOportunidade</v>
      </c>
    </row>
    <row r="416" spans="1:72" hidden="1">
      <c r="A416" s="162" t="str">
        <f>D416&amp;B416</f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>D417&amp;B417</f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>D418&amp;B418</f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>
        <v>0.4548611111111111</v>
      </c>
      <c r="AS418" s="298">
        <v>0.79305555555555551</v>
      </c>
      <c r="AT418" s="298">
        <v>0.87638888888888888</v>
      </c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301" t="s">
        <v>1826</v>
      </c>
      <c r="BK418" s="16" t="s">
        <v>1827</v>
      </c>
      <c r="BL418" s="15"/>
      <c r="BM418" s="14" t="s">
        <v>996</v>
      </c>
      <c r="BN418" s="14" t="s">
        <v>996</v>
      </c>
      <c r="BO418" s="160" t="s">
        <v>996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20" t="str">
        <f>IF(BN418="","",SUBSTITUTE(BM418," ","")&amp;SUBSTITUTE(BN418," ",""))</f>
        <v>OKOK</v>
      </c>
    </row>
    <row r="419" spans="1:72" hidden="1">
      <c r="A419" s="162" t="str">
        <f>D419&amp;B419</f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>D420&amp;B420</f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1828</v>
      </c>
      <c r="N420" s="199" t="s">
        <v>1829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1830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>
        <v>0.82013888888888886</v>
      </c>
      <c r="AS420" s="298">
        <v>0.82013888888888886</v>
      </c>
      <c r="AT420" s="298">
        <v>0.8618055555555556</v>
      </c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301" t="s">
        <v>1831</v>
      </c>
      <c r="BK420" s="16" t="s">
        <v>1638</v>
      </c>
      <c r="BL420" s="15"/>
      <c r="BM420" s="14" t="s">
        <v>996</v>
      </c>
      <c r="BN420" s="14" t="s">
        <v>996</v>
      </c>
      <c r="BO420" s="160" t="s">
        <v>996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20" t="str">
        <f>IF(BN420="","",SUBSTITUTE(BM420," ","")&amp;SUBSTITUTE(BN420," ",""))</f>
        <v>OKOK</v>
      </c>
    </row>
    <row r="421" spans="1:72" hidden="1">
      <c r="A421" s="162" t="str">
        <f>D421&amp;B421</f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>D422&amp;B422</f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>D423&amp;B423</f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>D424&amp;B424</f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TAL699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695.49300000000005</v>
      </c>
      <c r="AQ424" s="281">
        <f>IF(BS_CONTROLE[[#This Row],[KM - Fim]]=0, "-", BS_CONTROLE[[#This Row],[KM - Fim]])</f>
        <v>690.95399999999995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 t="s">
        <v>1832</v>
      </c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>D425&amp;B425</f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>D426&amp;B426</f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t="s">
        <v>1833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 t="s">
        <v>1834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TGR2</v>
      </c>
      <c r="AM426" s="297" t="str">
        <f>IF(BS_CONTROLE[[#This Row],[Entre - Estações]]=0, "-", BS_CONTROLE[[#This Row],[Entre - Estações]])</f>
        <v>TAL-TSF</v>
      </c>
      <c r="AN426" s="297" t="str">
        <f>IF(BS_CONTROLE[[#This Row],[SB]]=0, "-", BS_CONTROLE[[#This Row],[SB]])</f>
        <v>710TSF/ 699-710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712.75</v>
      </c>
      <c r="AQ426" s="281">
        <f>IF(BS_CONTROLE[[#This Row],[KM - Fim]]=0, "-", BS_CONTROLE[[#This Row],[KM - Fim]])</f>
        <v>707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 t="s">
        <v>1835</v>
      </c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>D427&amp;B427</f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>D428&amp;B428</f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>D429&amp;B429</f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1836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 t="s">
        <v>1837</v>
      </c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>D430&amp;B430</f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9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9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4" t="s">
        <v>1284</v>
      </c>
      <c r="W430" s="282" t="s">
        <v>1838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7" t="str">
        <f>IF(BS_CONTROLE[[#This Row],[Local - Partida]]=0, "-", BS_CONTROLE[[#This Row],[Local - Partida]])</f>
        <v>TCSSUL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TCS</v>
      </c>
      <c r="AN430" s="297" t="str">
        <f>IF(BS_CONTROLE[[#This Row],[SB]]=0, "-", BS_CONTROLE[[#This Row],[SB]])</f>
        <v>TCS2</v>
      </c>
      <c r="AO430" s="280">
        <f>IF(BS_CONTROLE[[#This Row],[SUB]]=0, "-", BS_CONTROLE[[#This Row],[SUB]])</f>
        <v>74</v>
      </c>
      <c r="AP430" s="281">
        <f>IF(BS_CONTROLE[[#This Row],[KM - Inicio]]=0, "-", BS_CONTROLE[[#This Row],[KM - Inicio]])</f>
        <v>288.024</v>
      </c>
      <c r="AQ430" s="281" t="str">
        <f>IF(BS_CONTROLE[[#This Row],[KM - Fim]]=0, "-", BS_CONTROLE[[#This Row],[KM - Fim]])</f>
        <v>-</v>
      </c>
      <c r="AR430" s="298">
        <v>0.33333333333333331</v>
      </c>
      <c r="AS430" s="298">
        <v>0.33888888888888891</v>
      </c>
      <c r="AT430" s="298">
        <v>0.40138888888888891</v>
      </c>
      <c r="AU430" s="237"/>
      <c r="AV430" s="237"/>
      <c r="AW430" s="237"/>
      <c r="AX430" s="38"/>
      <c r="AY430" s="308">
        <f>IF(D430="","*",IFERROR(IF(ISODD(COUNT(AS430:AX430)),"ERRO",SUM((AT430-AS430),(AV430-AU430),(AX430-AW430))),"ERRO"))</f>
        <v>6.25E-2</v>
      </c>
      <c r="AZ430" s="13"/>
      <c r="BA430" s="71"/>
      <c r="BB430" s="10" t="str">
        <f>IFERROR(_xlfn.XLOOKUP(AI430, BS_ATIVIDADE[ATIVIDADE],BS_ATIVIDADE[UNIDADE] ), "*")</f>
        <v>Nº DE SOLDA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2" t="str">
        <f>IF(BS_CONTROLE[[#This Row],[Responsavel pelo boletim]]=0, "-", BS_CONTROLE[[#This Row],[Responsavel pelo boletim]])</f>
        <v>Herbert</v>
      </c>
      <c r="BG430" s="15"/>
      <c r="BH430" s="16">
        <v>1</v>
      </c>
      <c r="BI430" s="16"/>
      <c r="BJ430" s="301" t="s">
        <v>1839</v>
      </c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0.75</v>
      </c>
      <c r="BS430" s="18">
        <f>IF(OR(B430="",F430=""),"*",BA430/Q430)</f>
        <v>0</v>
      </c>
      <c r="BT430" s="220" t="str">
        <f>IF(BN430="","",SUBSTITUTE(BM430," ","")&amp;SUBSTITUTE(BN430," ",""))</f>
        <v/>
      </c>
    </row>
    <row r="431" spans="1:72" hidden="1">
      <c r="A431" s="162" t="str">
        <f>D431&amp;B431</f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9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1327</v>
      </c>
      <c r="I431" s="142" t="s">
        <v>399</v>
      </c>
      <c r="J431" s="37">
        <v>72</v>
      </c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7" t="str">
        <f>IF(BS_CONTROLE[[#This Row],[Local - Partida]]=0, "-", BS_CONTROLE[[#This Row],[Local - Partida]])</f>
        <v>ZTO</v>
      </c>
      <c r="AL431" s="297" t="str">
        <f>IF(BS_CONTROLE[[#This Row],[Local - Encerramento]]=0, "-", BS_CONTROLE[[#This Row],[Local - Encerramento]])</f>
        <v>ZXE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>
        <f>IF(BS_CONTROLE[[#This Row],[SUB]]=0, "-", BS_CONTROLE[[#This Row],[SUB]])</f>
        <v>72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>D432&amp;B432</f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>D433&amp;B433</f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>D434&amp;B434</f>
        <v>V8646049</v>
      </c>
      <c r="B434" s="163">
        <v>46049</v>
      </c>
      <c r="C434" s="8">
        <f>IF(BS_CONTROLE[[#This Row],[DATA]]="","",WEEKNUM(BS_CONTROLE[[#This Row],[DATA]]))</f>
        <v>5</v>
      </c>
      <c r="D434" s="51" t="s">
        <v>813</v>
      </c>
      <c r="E434" s="309">
        <v>525</v>
      </c>
      <c r="F434" s="167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6" t="str">
        <f>IFERROR(_xlfn.XLOOKUP(J434, BASE_MAPA!$E$2:$E$359, BASE_MAPA!$J$2:$J$359), "ERRO")</f>
        <v>ALTO ARAGUAIA - RONDONOPOLIS</v>
      </c>
      <c r="V434" s="294" t="s">
        <v>1262</v>
      </c>
      <c r="W434" s="327" t="s">
        <v>1229</v>
      </c>
      <c r="X434" s="51" t="s">
        <v>967</v>
      </c>
      <c r="Y434" s="153"/>
      <c r="Z434" s="153"/>
      <c r="AA434" s="143">
        <v>1</v>
      </c>
      <c r="AB434" s="70" t="s">
        <v>964</v>
      </c>
      <c r="AC434" s="70" t="s">
        <v>959</v>
      </c>
      <c r="AD434" s="168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7" t="str">
        <f>IF(BS_CONTROLE[[#This Row],[Local - Partida]]=0, "-", BS_CONTROLE[[#This Row],[Local - Partida]])</f>
        <v>TSF</v>
      </c>
      <c r="AL434" s="297" t="str">
        <f>IF(BS_CONTROLE[[#This Row],[Local - Encerramento]]=0, "-", BS_CONTROLE[[#This Row],[Local - Encerramento]])</f>
        <v>TSF</v>
      </c>
      <c r="AM434" s="297" t="str">
        <f>IF(BS_CONTROLE[[#This Row],[Entre - Estações]]=0, "-", BS_CONTROLE[[#This Row],[Entre - Estações]])</f>
        <v>TAL-TSF</v>
      </c>
      <c r="AN434" s="297" t="str">
        <f>IF(BS_CONTROLE[[#This Row],[SB]]=0, "-", BS_CONTROLE[[#This Row],[SB]])</f>
        <v>TAL699</v>
      </c>
      <c r="AO434" s="280">
        <f>IF(BS_CONTROLE[[#This Row],[SUB]]=0, "-", BS_CONTROLE[[#This Row],[SUB]])</f>
        <v>98</v>
      </c>
      <c r="AP434" s="281">
        <f>IF(BS_CONTROLE[[#This Row],[KM - Inicio]]=0, "-", BS_CONTROLE[[#This Row],[KM - Inicio]])</f>
        <v>695.49300000000005</v>
      </c>
      <c r="AQ434" s="281">
        <f>IF(BS_CONTROLE[[#This Row],[KM - Fim]]=0, "-", BS_CONTROLE[[#This Row],[KM - Fim]])</f>
        <v>690.95399999999995</v>
      </c>
      <c r="AR434" s="298"/>
      <c r="AS434" s="298"/>
      <c r="AT434" s="298"/>
      <c r="AU434" s="237"/>
      <c r="AV434" s="237"/>
      <c r="AW434" s="237"/>
      <c r="AX434" s="38"/>
      <c r="AY434" s="308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8" t="str">
        <f>IFERROR(_xlfn.XLOOKUP(AO434, BASE_MAPA!$E$2:$E$359, BASE_MAPA!$J$2:$J$359), "ERRO")</f>
        <v>ALTO ARAGUAIA - RONDONOPOLIS</v>
      </c>
      <c r="BF434" s="282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20" t="str">
        <f>IF(BN434="","",SUBSTITUTE(BM434," ","")&amp;SUBSTITUTE(BN434," ",""))</f>
        <v/>
      </c>
    </row>
    <row r="435" spans="1:72" hidden="1">
      <c r="A435" s="162" t="str">
        <f>D435&amp;B435</f>
        <v>E4646049</v>
      </c>
      <c r="B435" s="163">
        <v>46049</v>
      </c>
      <c r="C435" s="8">
        <f>IF(BS_CONTROLE[[#This Row],[DATA]]="","",WEEKNUM(BS_CONTROLE[[#This Row],[DATA]]))</f>
        <v>5</v>
      </c>
      <c r="D435" s="51" t="s">
        <v>757</v>
      </c>
      <c r="E435" s="309">
        <v>536</v>
      </c>
      <c r="F435" s="167" t="s">
        <v>677</v>
      </c>
      <c r="G435" s="154" t="str">
        <f>IF(D435="","*",VLOOKUP(F435,BS_ATIVIDADE[#All],3,FALSE))</f>
        <v>TRILHEIRO - DESCARGA</v>
      </c>
      <c r="H435" s="168" t="s">
        <v>49</v>
      </c>
      <c r="I435" s="168" t="s">
        <v>49</v>
      </c>
      <c r="J435" s="212">
        <v>98</v>
      </c>
      <c r="K435" s="212">
        <v>532.79999999999995</v>
      </c>
      <c r="L435" s="83" t="s">
        <v>609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8">
        <v>0.54166666666666663</v>
      </c>
      <c r="P435" s="168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6" t="str">
        <f>IFERROR(_xlfn.XLOOKUP(J435, BASE_MAPA!$E$2:$E$359, BASE_MAPA!$J$2:$J$359), "ERRO")</f>
        <v>ALTO ARAGUAIA - RONDONOPOLIS</v>
      </c>
      <c r="V435" s="193" t="s">
        <v>1337</v>
      </c>
      <c r="W435" s="319" t="s">
        <v>1667</v>
      </c>
      <c r="X435" s="213" t="s">
        <v>967</v>
      </c>
      <c r="Y435" s="153"/>
      <c r="Z435" s="153"/>
      <c r="AA435" s="83">
        <v>2</v>
      </c>
      <c r="AB435" s="70" t="s">
        <v>969</v>
      </c>
      <c r="AC435" s="70" t="s">
        <v>970</v>
      </c>
      <c r="AD435" s="168">
        <v>0.5</v>
      </c>
      <c r="AE435" s="83">
        <v>7636</v>
      </c>
      <c r="AF435" s="83" t="s">
        <v>1840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7" t="str">
        <f>IF(BS_CONTROLE[[#This Row],[Local - Partida]]=0, "-", BS_CONTROLE[[#This Row],[Local - Partida]])</f>
        <v>TIQ</v>
      </c>
      <c r="AL435" s="297" t="str">
        <f>IF(BS_CONTROLE[[#This Row],[Local - Encerramento]]=0, "-", BS_CONTROLE[[#This Row],[Local - Encerramento]])</f>
        <v>TIQ</v>
      </c>
      <c r="AM435" s="297" t="str">
        <f>IF(BS_CONTROLE[[#This Row],[Entre - Estações]]=0, "-", BS_CONTROLE[[#This Row],[Entre - Estações]])</f>
        <v>TBE-TRM</v>
      </c>
      <c r="AN435" s="297" t="str">
        <f>IF(BS_CONTROLE[[#This Row],[SB]]=0, "-", BS_CONTROLE[[#This Row],[SB]])</f>
        <v>TBE539</v>
      </c>
      <c r="AO435" s="280">
        <f>IF(BS_CONTROLE[[#This Row],[SUB]]=0, "-", BS_CONTROLE[[#This Row],[SUB]])</f>
        <v>98</v>
      </c>
      <c r="AP435" s="281">
        <f>IF(BS_CONTROLE[[#This Row],[KM - Inicio]]=0, "-", BS_CONTROLE[[#This Row],[KM - Inicio]])</f>
        <v>532.79999999999995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8" t="str">
        <f>IFERROR(_xlfn.XLOOKUP(AO435, BASE_MAPA!$E$2:$E$359, BASE_MAPA!$J$2:$J$359), "ERRO")</f>
        <v>ALTO ARAGUAIA - RONDONOPOLIS</v>
      </c>
      <c r="BF435" s="282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20" t="str">
        <f>IF(BN435="","",SUBSTITUTE(BM435," ","")&amp;SUBSTITUTE(BN435," ",""))</f>
        <v/>
      </c>
    </row>
    <row r="436" spans="1:72" hidden="1">
      <c r="A436" s="162" t="str">
        <f>D436&amp;B436</f>
        <v>W7046049</v>
      </c>
      <c r="B436" s="163">
        <v>46049</v>
      </c>
      <c r="C436" s="8">
        <f>IF(BS_CONTROLE[[#This Row],[DATA]]="","",WEEKNUM(BS_CONTROLE[[#This Row],[DATA]]))</f>
        <v>5</v>
      </c>
      <c r="D436" s="51" t="s">
        <v>847</v>
      </c>
      <c r="E436" s="309">
        <v>537</v>
      </c>
      <c r="F436" s="167" t="s">
        <v>783</v>
      </c>
      <c r="G436" s="154" t="str">
        <f>IF(D436="","*",VLOOKUP(F436,BS_ATIVIDADE[#All],3,FALSE))</f>
        <v>OUTROS</v>
      </c>
      <c r="H436" s="142" t="s">
        <v>597</v>
      </c>
      <c r="I436" s="142" t="s">
        <v>51</v>
      </c>
      <c r="J436" s="37">
        <v>74</v>
      </c>
      <c r="K436" s="37">
        <v>501</v>
      </c>
      <c r="L436" s="83" t="s">
        <v>609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436" s="199" t="s">
        <v>597</v>
      </c>
      <c r="O436" s="142">
        <v>0.35416666666666669</v>
      </c>
      <c r="P436" s="142">
        <v>4.1666666666666664E-2</v>
      </c>
      <c r="Q436" s="83">
        <v>28</v>
      </c>
      <c r="R436" s="10" t="str">
        <f>IFERROR(_xlfn.XLOOKUP(F436, BS_ATIVIDADE[ATIVIDADE],BS_ATIVIDADE[UNIDADE] ), "*")</f>
        <v>VAGÕES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6" s="156" t="str">
        <f>IFERROR(_xlfn.XLOOKUP(J436, BASE_MAPA!$E$2:$E$359, BASE_MAPA!$J$2:$J$359), "ERRO")</f>
        <v>MARCO INICIAL - ALTO ARAGUAIA</v>
      </c>
      <c r="V436" s="294" t="s">
        <v>1337</v>
      </c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PDM - PEDRA - CARGA</v>
      </c>
      <c r="AJ436" s="9" t="str">
        <f>IF(D436="","*",VLOOKUP(AI436,BS_ATIVIDADE[#Data],3,FALSE))</f>
        <v>OUTROS</v>
      </c>
      <c r="AK436" s="297" t="str">
        <f>IF(BS_CONTROLE[[#This Row],[Local - Partida]]=0, "-", BS_CONTROLE[[#This Row],[Local - Partida]])</f>
        <v>TGR2</v>
      </c>
      <c r="AL436" s="297" t="str">
        <f>IF(BS_CONTROLE[[#This Row],[Local - Encerramento]]=0, "-", BS_CONTROLE[[#This Row],[Local - Encerramento]])</f>
        <v>TIQ2</v>
      </c>
      <c r="AM436" s="297" t="str">
        <f>IF(BS_CONTROLE[[#This Row],[Entre - Estações]]=0, "-", BS_CONTROLE[[#This Row],[Entre - Estações]])</f>
        <v>TGR</v>
      </c>
      <c r="AN436" s="297" t="str">
        <f>IF(BS_CONTROLE[[#This Row],[SB]]=0, "-", BS_CONTROLE[[#This Row],[SB]])</f>
        <v>TGR2</v>
      </c>
      <c r="AO436" s="280">
        <f>IF(BS_CONTROLE[[#This Row],[SUB]]=0, "-", BS_CONTROLE[[#This Row],[SUB]])</f>
        <v>74</v>
      </c>
      <c r="AP436" s="281">
        <f>IF(BS_CONTROLE[[#This Row],[KM - Inicio]]=0, "-", BS_CONTROLE[[#This Row],[KM - Inicio]])</f>
        <v>501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>
        <f>IF(D436="","*",IFERROR(IF(ISODD(COUNT(AS436:AX436)),"ERRO",SUM((AT436-AS436),(AV436-AU436),(AX436-AW436))),"ERRO"))</f>
        <v>0</v>
      </c>
      <c r="AZ436" s="13"/>
      <c r="BA436" s="71"/>
      <c r="BB436" s="10" t="str">
        <f>IFERROR(_xlfn.XLOOKUP(AI436, BS_ATIVIDADE[ATIVIDADE],BS_ATIVIDADE[UNIDADE] ), "*")</f>
        <v>VAGÕES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6" s="158" t="str">
        <f>IFERROR(_xlfn.XLOOKUP(AO436, BASE_MAPA!$E$2:$E$359, BASE_MAPA!$J$2:$J$359), "ERRO")</f>
        <v>MARCO INICIAL - ALTO ARAGUAIA</v>
      </c>
      <c r="BF436" s="282" t="str">
        <f>IF(BS_CONTROLE[[#This Row],[Responsavel pelo boletim]]=0, "-", BS_CONTROLE[[#This Row],[Responsavel pelo boletim]])</f>
        <v>Camila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20" t="str">
        <f>IF(BN436="","",SUBSTITUTE(BM436," ","")&amp;SUBSTITUTE(BN436," ",""))</f>
        <v/>
      </c>
    </row>
    <row r="437" spans="1:72" hidden="1">
      <c r="A437" s="162" t="str">
        <f>D437&amp;B437</f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>D438&amp;B438</f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>D439&amp;B439</f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>D440&amp;B440</f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>D441&amp;B441</f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>D442&amp;B442</f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>D443&amp;B443</f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>D444&amp;B444</f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>D445&amp;B445</f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>D446&amp;B446</f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 J426:K426 J430:K430" name="Range1_8"/>
    <protectedRange sqref="O443:Q443 O369:Q416 O426:Q42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 J435:K435" name="Range1_8_1"/>
    <protectedRange sqref="O6:Q344 O435:Q435" name="Range1_9_1"/>
    <protectedRange sqref="V6:Y344 Y346:Y348 Y351 Y354 Y360 Y363:Y364 Y366:Y367 Y369 V435:X435" name="Range1_11_1"/>
    <protectedRange sqref="Z6:AD344 AA435:AD435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 AG434:AG435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9" t="s">
        <v>1841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1842</v>
      </c>
      <c r="E3" s="311" t="s">
        <v>1843</v>
      </c>
      <c r="F3" s="311" t="s">
        <v>1844</v>
      </c>
      <c r="G3" s="311" t="s">
        <v>1845</v>
      </c>
      <c r="H3" s="311" t="s">
        <v>1846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1847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1848</v>
      </c>
      <c r="G10" s="312" t="s">
        <v>1849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1850</v>
      </c>
      <c r="G11" s="312" t="s">
        <v>1851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1852</v>
      </c>
      <c r="G12" s="312" t="s">
        <v>1851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1853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1854</v>
      </c>
      <c r="C4" s="316" t="s">
        <v>1855</v>
      </c>
      <c r="D4" s="316" t="s">
        <v>1856</v>
      </c>
      <c r="E4" s="316" t="s">
        <v>1857</v>
      </c>
      <c r="F4" s="316" t="s">
        <v>7</v>
      </c>
      <c r="G4" s="316" t="s">
        <v>1858</v>
      </c>
      <c r="H4" s="187"/>
    </row>
    <row r="5" spans="1:8">
      <c r="A5" s="187"/>
      <c r="B5" s="317" t="s">
        <v>1859</v>
      </c>
      <c r="C5" s="317">
        <v>309525</v>
      </c>
      <c r="D5" s="317" t="s">
        <v>1860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1861</v>
      </c>
      <c r="C6" s="317">
        <v>257410</v>
      </c>
      <c r="D6" s="317" t="s">
        <v>1862</v>
      </c>
      <c r="E6" s="317" t="s">
        <v>847</v>
      </c>
      <c r="F6" s="317" t="s">
        <v>1375</v>
      </c>
      <c r="G6" s="318"/>
      <c r="H6" s="187"/>
    </row>
    <row r="7" spans="1:8">
      <c r="A7" s="187"/>
      <c r="B7" s="317" t="s">
        <v>1863</v>
      </c>
      <c r="C7" s="317">
        <v>256875</v>
      </c>
      <c r="D7" s="317" t="s">
        <v>1864</v>
      </c>
      <c r="E7" s="317" t="s">
        <v>847</v>
      </c>
      <c r="F7" s="317" t="s">
        <v>1375</v>
      </c>
      <c r="G7" s="318">
        <v>46296</v>
      </c>
      <c r="H7" s="187"/>
    </row>
    <row r="8" spans="1:8">
      <c r="A8" s="187"/>
      <c r="B8" s="317" t="s">
        <v>1865</v>
      </c>
      <c r="C8" s="317">
        <v>257278</v>
      </c>
      <c r="D8" s="317" t="s">
        <v>1866</v>
      </c>
      <c r="E8" s="317" t="s">
        <v>838</v>
      </c>
      <c r="F8" s="317" t="s">
        <v>1467</v>
      </c>
      <c r="G8" s="318">
        <v>46235</v>
      </c>
      <c r="H8" s="187"/>
    </row>
    <row r="9" spans="1:8">
      <c r="A9" s="187"/>
      <c r="B9" s="317" t="s">
        <v>1867</v>
      </c>
      <c r="C9" s="317">
        <v>261794</v>
      </c>
      <c r="D9" s="317" t="s">
        <v>1868</v>
      </c>
      <c r="E9" s="317" t="s">
        <v>838</v>
      </c>
      <c r="F9" s="317" t="s">
        <v>1467</v>
      </c>
      <c r="G9" s="318">
        <v>46082</v>
      </c>
      <c r="H9" s="187"/>
    </row>
    <row r="10" spans="1:8">
      <c r="A10" s="187"/>
      <c r="B10" s="317" t="s">
        <v>1869</v>
      </c>
      <c r="C10" s="317">
        <v>257033</v>
      </c>
      <c r="D10" s="317" t="s">
        <v>1870</v>
      </c>
      <c r="E10" s="317" t="s">
        <v>838</v>
      </c>
      <c r="F10" s="317" t="s">
        <v>194</v>
      </c>
      <c r="G10" s="317" t="s">
        <v>1871</v>
      </c>
      <c r="H10" s="187"/>
    </row>
    <row r="11" spans="1:8">
      <c r="A11" s="187"/>
      <c r="B11" s="317" t="s">
        <v>1872</v>
      </c>
      <c r="C11" s="317">
        <v>396578</v>
      </c>
      <c r="D11" s="317" t="s">
        <v>1873</v>
      </c>
      <c r="E11" s="317" t="s">
        <v>838</v>
      </c>
      <c r="F11" s="317" t="s">
        <v>194</v>
      </c>
      <c r="G11" s="317" t="s">
        <v>1871</v>
      </c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1874</v>
      </c>
      <c r="W1" s="397"/>
      <c r="X1" s="397"/>
      <c r="Y1" s="103"/>
    </row>
    <row r="2" spans="1:25" s="100" customFormat="1" ht="11.25" customHeight="1">
      <c r="A2" s="104" t="s">
        <v>1875</v>
      </c>
      <c r="B2" s="104" t="s">
        <v>1876</v>
      </c>
      <c r="C2" s="104" t="s">
        <v>605</v>
      </c>
      <c r="D2" s="105" t="s">
        <v>1177</v>
      </c>
      <c r="E2" s="105" t="s">
        <v>1178</v>
      </c>
      <c r="F2" s="105" t="s">
        <v>1877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1878</v>
      </c>
      <c r="U2" s="107" t="s">
        <v>1180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220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TAL699</v>
      </c>
      <c r="M421" s="110">
        <f>IF(FN_MC!J424="","*",FN_MC!J424)</f>
        <v>98</v>
      </c>
      <c r="N421" s="291">
        <f>IF(FN_MC!K424="","*",FN_MC!K424)</f>
        <v>695.49300000000005</v>
      </c>
      <c r="O421" s="291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3" t="str">
        <f>IF(FN_MC!N426="","*",FN_MC!N426)</f>
        <v>710TSF/ 699-710</v>
      </c>
      <c r="M423" s="110">
        <f>IF(FN_MC!J426="","*",FN_MC!J426)</f>
        <v>98</v>
      </c>
      <c r="N423" s="291">
        <f>IF(FN_MC!K426="","*",FN_MC!K426)</f>
        <v>712.75</v>
      </c>
      <c r="O423" s="291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3" t="str">
        <f>IF(FN_MC!N430="","*",FN_MC!N430)</f>
        <v>TCS2</v>
      </c>
      <c r="M427" s="110">
        <f>IF(FN_MC!J430="","*",FN_MC!J430)</f>
        <v>74</v>
      </c>
      <c r="N427" s="291">
        <f>IF(FN_MC!K430="","*",FN_MC!K430)</f>
        <v>288.024</v>
      </c>
      <c r="O427" s="291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3" t="str">
        <f>IF(FN_MC!N431="","*",FN_MC!N431)</f>
        <v>-</v>
      </c>
      <c r="M428" s="110">
        <f>IF(FN_MC!J431="","*",FN_MC!J431)</f>
        <v>72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Contrato</v>
      </c>
      <c r="C431" s="108" t="str">
        <f>IF(FN_MC!Z434="","*",FN_MC!Z434)</f>
        <v>*</v>
      </c>
      <c r="D431" s="354" t="str">
        <f>IF(FN_MC!S434="","*",FN_MC!S434)</f>
        <v>FERRONORTE</v>
      </c>
      <c r="E431" s="354" t="str">
        <f>IF(FN_MC!T434="","*",FN_MC!T434)</f>
        <v>TGR-TRO</v>
      </c>
      <c r="F431" s="354">
        <f>IF(FN_MC!B434="","*",FN_MC!B434)</f>
        <v>46049</v>
      </c>
      <c r="G431" s="354" t="str">
        <f>IF(FN_MC!D434="","*",FN_MC!D434)</f>
        <v>V86</v>
      </c>
      <c r="H431" s="354" t="str">
        <f>IF(FN_MC!F434="","*",FN_MC!F434)</f>
        <v>MECANIZAÇÃO - SOCADORA</v>
      </c>
      <c r="I431" s="354" t="str">
        <f>IF(FN_MC!H434="","*",FN_MC!H434)</f>
        <v>TSF</v>
      </c>
      <c r="J431" s="354" t="str">
        <f>IF(FN_MC!I434="","*",FN_MC!I434)</f>
        <v>TSF</v>
      </c>
      <c r="K431" s="354" t="str">
        <f>IF(FN_MC!M434="","*",FN_MC!M434)</f>
        <v>TAL-TSF</v>
      </c>
      <c r="L431" s="355" t="str">
        <f>IF(FN_MC!N434="","*",FN_MC!N434)</f>
        <v>TAL699</v>
      </c>
      <c r="M431" s="353">
        <f>IF(FN_MC!J434="","*",FN_MC!J434)</f>
        <v>98</v>
      </c>
      <c r="N431" s="356">
        <f>IF(FN_MC!K434="","*",FN_MC!K434)</f>
        <v>695.49300000000005</v>
      </c>
      <c r="O431" s="356">
        <f>IF(FN_MC!L434="","*",FN_MC!L434)</f>
        <v>690.95399999999995</v>
      </c>
      <c r="P431" s="353"/>
      <c r="Q431" s="357">
        <f>IF(FN_MC!O434="","*",FN_MC!O434)</f>
        <v>0.4375</v>
      </c>
      <c r="R431" s="357">
        <f>IF(FN_MC!P434="","*",FN_MC!P434)</f>
        <v>0.25</v>
      </c>
      <c r="S431" s="354" t="str">
        <f>IF(FN_MC!Q434="","*",CONCATENATE(FN_MC!Q434," ",FN_MC!R434))</f>
        <v>3360 M</v>
      </c>
      <c r="T431" s="354" t="str">
        <f>IF(FN_MC!V434="","*",FN_MC!V434)</f>
        <v>Saulo</v>
      </c>
      <c r="U431" s="354" t="str">
        <f>IF(FN_MC!W434="","*",FN_MC!W434)</f>
        <v>Socaria mecanizada</v>
      </c>
      <c r="V431" s="358">
        <f ca="1">_xlfn.XLOOKUP(G431&amp;$V$2,BS_CONTROLE[CHAVE],BS_CONTROLE[Quantidade_11],"-")</f>
        <v>1353</v>
      </c>
      <c r="W431" s="358">
        <f ca="1">_xlfn.XLOOKUP(G431&amp;$W$2,BS_CONTROLE[CHAVE],BS_CONTROLE[Quantidade_11],"-")</f>
        <v>0</v>
      </c>
      <c r="X431" s="358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Contrato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>
        <f>IF(FN_MC!B435="","*",FN_MC!B435)</f>
        <v>46049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23" t="str">
        <f>IF(FN_MC!N435="","*",FN_MC!N435)</f>
        <v>TBE539</v>
      </c>
      <c r="M432" s="110">
        <f>IF(FN_MC!J435="","*",FN_MC!J435)</f>
        <v>98</v>
      </c>
      <c r="N432" s="291">
        <f>IF(FN_MC!K435="","*",FN_MC!K435)</f>
        <v>532.79999999999995</v>
      </c>
      <c r="O432" s="291" t="str">
        <f>IF(FN_MC!L435="","*",FN_MC!L435)</f>
        <v>-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FERRONORTE</v>
      </c>
      <c r="E433" s="109" t="str">
        <f>IF(FN_MC!T436="","*",FN_MC!T436)</f>
        <v>TCS-TGR</v>
      </c>
      <c r="F433" s="109">
        <f>IF(FN_MC!B436="","*",FN_MC!B436)</f>
        <v>46049</v>
      </c>
      <c r="G433" s="109" t="str">
        <f>IF(FN_MC!D436="","*",FN_MC!D436)</f>
        <v>W70</v>
      </c>
      <c r="H433" s="109" t="str">
        <f>IF(FN_MC!F436="","*",FN_MC!F436)</f>
        <v>PDM - PEDRA - CARGA</v>
      </c>
      <c r="I433" s="109" t="str">
        <f>IF(FN_MC!H436="","*",FN_MC!H436)</f>
        <v>TGR2</v>
      </c>
      <c r="J433" s="109" t="str">
        <f>IF(FN_MC!I436="","*",FN_MC!I436)</f>
        <v>TIQ2</v>
      </c>
      <c r="K433" s="109" t="str">
        <f>IF(FN_MC!M436="","*",FN_MC!M436)</f>
        <v>TGR</v>
      </c>
      <c r="L433" s="323" t="str">
        <f>IF(FN_MC!N436="","*",FN_MC!N436)</f>
        <v>TGR2</v>
      </c>
      <c r="M433" s="110">
        <f>IF(FN_MC!J436="","*",FN_MC!J436)</f>
        <v>74</v>
      </c>
      <c r="N433" s="291">
        <f>IF(FN_MC!K436="","*",FN_MC!K436)</f>
        <v>501</v>
      </c>
      <c r="O433" s="291" t="str">
        <f>IF(FN_MC!L436="","*",FN_MC!L436)</f>
        <v>-</v>
      </c>
      <c r="P433" s="110"/>
      <c r="Q433" s="127">
        <f>IF(FN_MC!O436="","*",FN_MC!O436)</f>
        <v>0.35416666666666669</v>
      </c>
      <c r="R433" s="127">
        <f>IF(FN_MC!P436="","*",FN_MC!P436)</f>
        <v>4.1666666666666664E-2</v>
      </c>
      <c r="S433" s="109" t="str">
        <f>IF(FN_MC!Q436="","*",CONCATENATE(FN_MC!Q436," ",FN_MC!R436))</f>
        <v>28 VAGÕES</v>
      </c>
      <c r="T433" s="109" t="str">
        <f>IF(FN_MC!V436="","*",FN_MC!V436)</f>
        <v>Camila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>
        <f ca="1">_xlfn.XLOOKUP(G433&amp;$X$2,BS_CONTROLE[CHAVE],BS_CONTROLE[Quantidade_11],"-")</f>
        <v>1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1879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1880</v>
      </c>
      <c r="C2" s="95" t="s">
        <v>1162</v>
      </c>
      <c r="D2" s="95" t="s">
        <v>1164</v>
      </c>
      <c r="E2" s="95" t="s">
        <v>1881</v>
      </c>
      <c r="F2" s="95" t="s">
        <v>1882</v>
      </c>
      <c r="G2" s="95" t="s">
        <v>1883</v>
      </c>
      <c r="H2" s="95" t="s">
        <v>1884</v>
      </c>
      <c r="I2" s="95" t="s">
        <v>1885</v>
      </c>
      <c r="J2" s="95" t="s">
        <v>1886</v>
      </c>
      <c r="K2" s="130" t="s">
        <v>1887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>
        <f>IF(FN_MC!B435="","*",FN_MC!B435)</f>
        <v>46049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>
        <f>IF(FN_MC!B436="","*",FN_MC!B436)</f>
        <v>46049</v>
      </c>
      <c r="D433" s="120" t="str">
        <f>IF(FN_MC!D436="","*",FN_MC!D436)</f>
        <v>W70</v>
      </c>
      <c r="E433" s="120" t="str">
        <f>IF(FN_MC!H436="","*",FN_MC!H436)</f>
        <v>TGR2</v>
      </c>
      <c r="F433" s="136" t="str">
        <f>IF(FN_MC!M436="","*",FN_MC!M436)</f>
        <v>TGR</v>
      </c>
      <c r="G433" s="120" t="str">
        <f>IF(FN_MC!I436="","*",FN_MC!I436)</f>
        <v>TIQ2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>
        <f>IF(FN_MC!B435="","*",FN_MC!B435)</f>
        <v>46049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>
        <f>IF(FN_MC!B436="","*",FN_MC!B436)</f>
        <v>46049</v>
      </c>
      <c r="D541" s="120" t="str">
        <f>IF(FN_MC!D436="","*",FN_MC!D436)</f>
        <v>W70</v>
      </c>
      <c r="E541" s="120" t="str">
        <f>IF(FN_MC!H436="","*",FN_MC!H436)</f>
        <v>TGR2</v>
      </c>
      <c r="F541" s="136" t="str">
        <f>IF(FN_MC!M436="","*",FN_MC!M436)</f>
        <v>TGR</v>
      </c>
      <c r="G541" s="120" t="str">
        <f>IF(FN_MC!I436="","*",FN_MC!I436)</f>
        <v>TIQ2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1888</v>
      </c>
      <c r="D5" s="399"/>
      <c r="E5" s="399"/>
      <c r="F5" s="399"/>
      <c r="G5" s="399"/>
      <c r="H5" s="399"/>
      <c r="I5" s="399"/>
      <c r="J5" s="400"/>
      <c r="K5" s="401" t="s">
        <v>1889</v>
      </c>
      <c r="L5" s="402"/>
      <c r="M5" s="402"/>
      <c r="N5" s="402"/>
      <c r="O5" s="403" t="s">
        <v>1890</v>
      </c>
      <c r="P5" s="404"/>
      <c r="Q5" s="405"/>
    </row>
    <row r="6" spans="1:17" s="93" customFormat="1" ht="15.75" customHeight="1">
      <c r="A6" s="87" t="s">
        <v>1877</v>
      </c>
      <c r="B6" s="94" t="s">
        <v>1876</v>
      </c>
      <c r="C6" s="95" t="s">
        <v>1177</v>
      </c>
      <c r="D6" s="96" t="s">
        <v>1178</v>
      </c>
      <c r="E6" s="95" t="s">
        <v>1891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1892</v>
      </c>
      <c r="M6" s="138" t="s">
        <v>628</v>
      </c>
      <c r="N6" s="139" t="s">
        <v>1172</v>
      </c>
      <c r="O6" s="241" t="s">
        <v>1215</v>
      </c>
      <c r="P6" s="152"/>
      <c r="Q6" s="188" t="s">
        <v>1893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>
        <f>IF(FN_MC!BH430="","*",FN_MC!BH430)</f>
        <v>1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>
        <f>IF(FN_MC!B435="","*",FN_MC!B435)</f>
        <v>46049</v>
      </c>
      <c r="B524" s="98" t="str">
        <f>IF(FN_MC!X435="","*",FN_MC!X435)</f>
        <v>Contrato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532.79999999999995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532.79999999999995</v>
      </c>
      <c r="N524" s="140" t="str">
        <f>IF(FN_MC!AM435="","*",FN_MC!AM435)</f>
        <v>TBE-TRM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>
        <f>IF(FN_MC!B436="","*",FN_MC!B436)</f>
        <v>46049</v>
      </c>
      <c r="B525" s="98" t="str">
        <f>IF(FN_MC!X436="","*",FN_MC!X436)</f>
        <v>*</v>
      </c>
      <c r="C525" s="99" t="str">
        <f>IF(FN_MC!S436="","*",FN_MC!S436)</f>
        <v>FERRONORTE</v>
      </c>
      <c r="D525" s="99" t="str">
        <f>IF(FN_MC!T436="","*",FN_MC!T436)</f>
        <v>TCS-TGR</v>
      </c>
      <c r="E525" s="99" t="str">
        <f>IF(FN_MC!D436="","*",FN_MC!D436)</f>
        <v>W70</v>
      </c>
      <c r="F525" s="99" t="str">
        <f>IF(FN_MC!H436="","*",FN_MC!H436)</f>
        <v>TGR2</v>
      </c>
      <c r="G525" s="99" t="str">
        <f>IF(FN_MC!M436="","*",FN_MC!M436)</f>
        <v>TGR</v>
      </c>
      <c r="H525" s="149">
        <f>IF(FN_MC!K436="","*",FN_MC!K436)</f>
        <v>501</v>
      </c>
      <c r="I525" s="131">
        <f>IF(FN_MC!O436="","*",FN_MC!O436)</f>
        <v>0.35416666666666669</v>
      </c>
      <c r="J525" s="131">
        <f>IF(FN_MC!P436="","*",FN_MC!P436)</f>
        <v>4.1666666666666664E-2</v>
      </c>
      <c r="K525" s="140" t="str">
        <f>IF(FN_MC!AK436="","*",FN_MC!AK436)</f>
        <v>TGR2</v>
      </c>
      <c r="L525" s="140" t="str">
        <f>IF(FN_MC!AM436="","*",FN_MC!AM436)</f>
        <v>TGR</v>
      </c>
      <c r="M525" s="140">
        <f>IF(FN_MC!AP436="","*",FN_MC!AP436)</f>
        <v>501</v>
      </c>
      <c r="N525" s="140" t="str">
        <f>IF(FN_MC!AM436="","*",FN_MC!AM436)</f>
        <v>TGR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1893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2026-01-26T12:09:25Z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