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46" documentId="120_S{118792C3-22EF-5104-A093-F22BFE3913F3}" xr6:coauthVersionLast="47" xr6:coauthVersionMax="47" xr10:uidLastSave="{866ABBF3-D93C-4791-B8A2-6C69459C314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427" i="1" l="1"/>
  <c r="BR427" i="1"/>
  <c r="BQ427" i="1"/>
  <c r="BS426" i="1"/>
  <c r="BR426" i="1"/>
  <c r="BQ426" i="1"/>
  <c r="BS422" i="1"/>
  <c r="BR422" i="1"/>
  <c r="BQ422" i="1"/>
  <c r="BS419" i="1"/>
  <c r="BR419" i="1"/>
  <c r="BQ419" i="1"/>
  <c r="BS416" i="1"/>
  <c r="BR416" i="1"/>
  <c r="BQ416" i="1"/>
  <c r="BS415" i="1"/>
  <c r="BR415" i="1"/>
  <c r="BQ415" i="1"/>
  <c r="BS414" i="1"/>
  <c r="BR414" i="1"/>
  <c r="BQ414" i="1"/>
  <c r="BS413" i="1"/>
  <c r="BR413" i="1"/>
  <c r="BQ413" i="1"/>
  <c r="BS412" i="1"/>
  <c r="BR412" i="1"/>
  <c r="BQ412" i="1"/>
  <c r="BS410" i="1"/>
  <c r="BR410" i="1"/>
  <c r="BQ410" i="1"/>
  <c r="BS409" i="1"/>
  <c r="BR409" i="1"/>
  <c r="BQ409" i="1"/>
  <c r="AY427" i="1"/>
  <c r="AY426" i="1"/>
  <c r="AY422" i="1"/>
  <c r="AY419" i="1"/>
  <c r="AY416" i="1"/>
  <c r="AY415" i="1"/>
  <c r="AY414" i="1"/>
  <c r="AY413" i="1"/>
  <c r="AY412" i="1"/>
  <c r="AY410" i="1"/>
  <c r="AY409" i="1"/>
  <c r="AI427" i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I416" i="11"/>
  <c r="H416" i="1" a="1"/>
  <c r="H416" i="1" s="1"/>
  <c r="I413" i="11" s="1"/>
  <c r="H415" i="1" a="1"/>
  <c r="H415" i="1" s="1"/>
  <c r="I412" i="11" s="1"/>
  <c r="I409" i="1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BB409" i="1"/>
  <c r="BC409" i="1" a="1"/>
  <c r="BC409" i="1"/>
  <c r="BD409" i="1" a="1"/>
  <c r="BD409" i="1"/>
  <c r="BE409" i="1" a="1"/>
  <c r="BE409" i="1"/>
  <c r="BF409" i="1"/>
  <c r="A413" i="1"/>
  <c r="BF413" i="1"/>
  <c r="BB413" i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BB410" i="1"/>
  <c r="BC410" i="1" a="1"/>
  <c r="BC410" i="1"/>
  <c r="BD410" i="1" a="1"/>
  <c r="BD410" i="1"/>
  <c r="BE410" i="1" a="1"/>
  <c r="BE410" i="1"/>
  <c r="BF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7" i="1"/>
  <c r="AY418" i="1"/>
  <c r="AY420" i="1"/>
  <c r="AY421" i="1"/>
  <c r="AY423" i="1"/>
  <c r="AY424" i="1"/>
  <c r="AY425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C414" i="1"/>
  <c r="R414" i="1"/>
  <c r="R411" i="11" s="1"/>
  <c r="BB414" i="1"/>
  <c r="AK414" i="1"/>
  <c r="K412" i="10" s="1"/>
  <c r="AL414" i="1"/>
  <c r="AP414" i="1"/>
  <c r="M412" i="10" s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A427" i="1"/>
  <c r="C427" i="1"/>
  <c r="BB427" i="1"/>
  <c r="AK427" i="1"/>
  <c r="K425" i="10" s="1"/>
  <c r="AL427" i="1"/>
  <c r="AP427" i="1"/>
  <c r="M425" i="10" s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4" i="1"/>
  <c r="BQ421" i="1"/>
  <c r="BQ418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53" i="10"/>
  <c r="AK52" i="1"/>
  <c r="I49" i="11"/>
  <c r="F53" i="10"/>
  <c r="H52" i="1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<sst xmlns="http://schemas.openxmlformats.org/spreadsheetml/2006/main" count="12174" uniqueCount="1979">
  <si>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</si>
  <si>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</si>
  <si>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</si>
  <si>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</si>
  <si>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</si>
  <si>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</si>
  <si>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</si>
  <si>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</si>
  <si>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</si>
  <si>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</si>
  <si>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</si>
  <si>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</si>
  <si>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</si>
  <si>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</si>
  <si>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</si>
  <si>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</si>
  <si>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</si>
  <si>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</si>
  <si>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</si>
  <si>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</si>
  <si>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</si>
  <si>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</si>
  <si>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</si>
  <si>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</si>
  <si>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</si>
  <si>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</si>
  <si>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</si>
  <si>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</si>
  <si>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</si>
  <si>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</si>
  <si>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</si>
  <si>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</si>
  <si>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</si>
  <si>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</si>
  <si>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</si>
  <si>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</si>
  <si>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</si>
  <si>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</si>
  <si>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</si>
  <si>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</si>
  <si>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</si>
  <si>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</si>
  <si>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</si>
  <si>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</si>
  <si>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</si>
  <si>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</si>
  <si>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</si>
  <si>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</si>
  <si>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</si>
  <si>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</si>
  <si>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</si>
  <si>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</si>
  <si>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</si>
  <si>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</si>
  <si>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</si>
  <si>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</si>
  <si>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</si>
  <si>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</si>
  <si>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</si>
  <si>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</si>
  <si>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</si>
  <si>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</si>
  <si>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</si>
  <si>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</si>
  <si>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</si>
  <si>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</si>
  <si>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</si>
  <si>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</si>
  <si>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</si>
  <si>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</si>
  <si>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</si>
  <si>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</si>
  <si>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</si>
  <si>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</si>
  <si>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</si>
  <si>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</si>
  <si>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</si>
  <si>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</si>
  <si>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</si>
  <si>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</si>
  <si>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</si>
  <si>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</si>
  <si>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</si>
  <si>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</si>
  <si>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</si>
  <si>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</si>
  <si>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</si>
  <si>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</si>
  <si>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</si>
  <si>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</si>
  <si>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</si>
  <si>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</si>
  <si>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</si>
  <si>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</si>
  <si>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</si>
  <si>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</si>
  <si>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</si>
  <si>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</si>
  <si>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</si>
  <si>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</si>
  <si>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</si>
  <si>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</si>
  <si>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</si>
  <si>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</si>
  <si>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</si>
  <si>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</si>
  <si>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</si>
  <si>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</si>
  <si>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</si>
  <si>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</si>
  <si>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</si>
  <si>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</si>
  <si>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</si>
  <si>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</si>
  <si>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</si>
  <si>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</si>
  <si>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</si>
  <si>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</si>
  <si>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</si>
  <si>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</si>
  <si>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</si>
  <si>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</si>
  <si>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</si>
  <si>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</si>
  <si>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</si>
  <si>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</si>
  <si>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</si>
  <si>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</si>
  <si>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</si>
  <si>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</si>
  <si>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</si>
  <si>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</si>
  <si>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</si>
  <si>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</si>
  <si>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</si>
  <si>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</si>
  <si>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</si>
  <si>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</si>
  <si>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</si>
  <si>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</si>
  <si>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</si>
  <si>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</si>
  <si>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</si>
  <si>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</si>
  <si>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</si>
  <si>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</si>
  <si>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</si>
  <si>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</si>
  <si>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</si>
  <si>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</si>
  <si>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</si>
  <si>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</si>
  <si>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</si>
  <si>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</si>
  <si>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</si>
  <si>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</si>
  <si>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</si>
  <si>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</si>
  <si>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</si>
  <si>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</si>
  <si>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</si>
  <si>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</si>
  <si>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</si>
  <si>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</si>
  <si>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</si>
  <si>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</si>
  <si>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</si>
  <si>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</si>
  <si>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</si>
  <si>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</si>
  <si>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</si>
  <si>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</si>
  <si>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</si>
  <si>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</si>
  <si>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</si>
  <si>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</si>
  <si>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</si>
  <si>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</si>
  <si>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</si>
  <si>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</si>
  <si>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</si>
  <si>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</si>
  <si>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</si>
  <si>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</si>
  <si>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</si>
  <si>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</si>
  <si>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</si>
  <si>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</si>
  <si>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</si>
  <si>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</si>
  <si>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</si>
  <si>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</si>
  <si>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</si>
  <si>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</si>
  <si>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</si>
  <si>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</si>
  <si>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</si>
  <si>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</si>
  <si>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</si>
  <si>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</si>
  <si>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</si>
  <si>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</si>
  <si>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</si>
  <si>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</si>
  <si>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</si>
  <si>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</si>
  <si>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</si>
  <si>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</si>
  <si>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</si>
  <si>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</si>
  <si>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</si>
  <si>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</si>
  <si>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</si>
  <si>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</si>
  <si>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</si>
  <si>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</si>
  <si>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</si>
  <si>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</si>
  <si>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</si>
  <si>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</si>
  <si>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</si>
  <si>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</si>
  <si>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</si>
  <si>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</si>
  <si>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</si>
  <si>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</si>
  <si>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</si>
  <si>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</si>
  <si>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</si>
  <si>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</si>
  <si>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</si>
  <si>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</si>
  <si>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</si>
  <si>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</si>
  <si>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</si>
  <si>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</si>
  <si>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</si>
  <si>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</si>
  <si>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</si>
  <si>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</si>
  <si>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</si>
  <si>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</si>
  <si>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</si>
  <si>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</si>
  <si>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</si>
  <si>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</si>
  <si>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</si>
  <si>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</si>
  <si>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</si>
  <si>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</si>
  <si>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</si>
  <si>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</si>
  <si>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</si>
  <si>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</si>
  <si>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</si>
  <si>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</si>
  <si>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</si>
  <si>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</si>
  <si>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</si>
  <si>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</si>
  <si>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</si>
  <si>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</si>
  <si>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</si>
  <si>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</si>
  <si>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</si>
  <si>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</si>
  <si>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</si>
  <si>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</si>
  <si>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</si>
  <si>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</si>
  <si>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</si>
  <si>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</si>
  <si>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</si>
  <si>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</si>
  <si>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</si>
  <si>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</si>
  <si>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</si>
  <si>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</si>
  <si>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</si>
  <si>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</si>
  <si>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</si>
  <si>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</si>
  <si>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</si>
  <si>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</si>
  <si>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</si>
  <si>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</si>
  <si>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</si>
  <si>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</si>
  <si>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</si>
  <si>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</si>
  <si>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</si>
  <si>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</si>
  <si>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</si>
  <si>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</si>
  <si>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</si>
  <si>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</si>
  <si>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</si>
  <si>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</si>
  <si>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</si>
  <si>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</si>
  <si>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</si>
  <si>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</si>
  <si>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</si>
  <si>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</si>
  <si>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</si>
  <si>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</si>
  <si>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</si>
  <si>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</si>
  <si>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</si>
  <si>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</si>
  <si>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</si>
  <si>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</si>
  <si>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</si>
  <si>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</si>
  <si>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</si>
  <si>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</si>
  <si>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</si>
  <si>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</si>
  <si>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</si>
  <si>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</si>
  <si>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</si>
  <si>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</si>
  <si>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</si>
  <si>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</si>
  <si>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</si>
  <si>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</si>
  <si>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</si>
  <si>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</si>
  <si>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</si>
  <si>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</si>
  <si>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</si>
  <si>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</si>
  <si>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</si>
  <si>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</si>
  <si>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</si>
  <si>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</si>
  <si>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</si>
  <si>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</si>
  <si>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</si>
  <si>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</si>
  <si>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</si>
  <si>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</si>
  <si>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</si>
  <si>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</si>
  <si>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</si>
  <si>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</si>
  <si>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</si>
  <si>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</si>
  <si>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</si>
  <si>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</si>
  <si>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</si>
  <si>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</si>
  <si>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</si>
  <si>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</si>
  <si>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</si>
  <si>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</si>
  <si>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</si>
  <si>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</si>
  <si>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</si>
  <si>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</si>
  <si>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</si>
  <si>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</si>
  <si>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</si>
  <si>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</si>
  <si>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</si>
  <si>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</si>
  <si>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</si>
  <si>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</si>
  <si>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</si>
  <si>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</si>
  <si>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</si>
  <si>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</si>
  <si>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</si>
  <si>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</si>
  <si>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</si>
  <si>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</si>
  <si>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</si>
  <si>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</si>
  <si>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</si>
  <si>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</si>
  <si>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</si>
  <si>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</si>
  <si>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</si>
  <si>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</si>
  <si>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</si>
  <si>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</si>
  <si>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</si>
  <si>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</si>
  <si>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</si>
  <si>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</si>
  <si>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</si>
  <si>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</si>
  <si>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</si>
  <si>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</si>
  <si>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</si>
  <si>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</si>
  <si>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</si>
  <si>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</si>
  <si>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</si>
  <si>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</si>
  <si>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</si>
  <si>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</si>
  <si>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</si>
  <si>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</si>
  <si>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</si>
  <si>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</si>
  <si>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</si>
  <si>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</si>
  <si>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</si>
  <si>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</si>
  <si>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</si>
  <si>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</si>
  <si>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</si>
  <si>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</si>
  <si>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</si>
  <si>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</si>
  <si>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</si>
  <si>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</si>
  <si>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</si>
  <si>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</si>
  <si>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</si>
  <si>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</si>
  <si>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</si>
  <si>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</si>
  <si>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</si>
  <si>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</si>
  <si>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</si>
  <si>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</si>
  <si>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</si>
  <si>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</si>
  <si>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</si>
  <si>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</si>
  <si>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</si>
  <si>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</si>
  <si>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</si>
  <si>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</si>
  <si>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</si>
  <si>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</si>
  <si>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</si>
  <si>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</si>
  <si>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</si>
  <si>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</si>
  <si>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</si>
  <si>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</si>
  <si>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</si>
  <si>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</si>
  <si>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</si>
  <si>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</si>
  <si>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</si>
  <si>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</si>
  <si>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</si>
  <si>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</si>
  <si>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</si>
  <si>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</si>
  <si>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</si>
  <si>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</si>
  <si>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</si>
  <si>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</si>
  <si>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</si>
  <si>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</si>
  <si>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</si>
  <si>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</si>
  <si>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</si>
  <si>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</si>
  <si>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</si>
  <si>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</si>
  <si>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</si>
  <si>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</si>
  <si>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</si>
  <si>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</si>
  <si>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</si>
  <si>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</si>
  <si>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</si>
  <si>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</si>
  <si>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</si>
  <si>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</si>
  <si>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</si>
  <si>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</si>
  <si>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</si>
  <si>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</si>
  <si>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</si>
  <si>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</si>
  <si>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</si>
  <si>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</si>
  <si>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</si>
  <si>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</si>
  <si>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</si>
  <si>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</si>
  <si>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</si>
  <si>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</si>
  <si>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</si>
  <si>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</si>
  <si>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</si>
  <si>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</si>
  <si>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</si>
  <si>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</si>
  <si>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</si>
  <si>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</si>
  <si>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</si>
  <si>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</si>
  <si>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</si>
  <si>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</si>
  <si>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</si>
  <si>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</si>
  <si>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</si>
  <si>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</si>
  <si>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</si>
  <si>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</si>
  <si>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</si>
  <si>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</si>
  <si>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</si>
  <si>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</si>
  <si>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</si>
  <si>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</si>
  <si>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</si>
  <si>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</si>
  <si>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</si>
  <si>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</si>
  <si>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</si>
  <si>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</si>
  <si>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</si>
  <si>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</si>
  <si>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</si>
  <si>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</si>
  <si>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</si>
  <si>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</si>
  <si>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</si>
  <si>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</si>
  <si>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</si>
  <si>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</si>
  <si>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</si>
  <si>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</si>
  <si>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</si>
  <si>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</si>
  <si>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</si>
  <si>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</si>
  <si>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</si>
  <si>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</si>
  <si>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</si>
  <si>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</si>
  <si>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</si>
  <si>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</si>
  <si>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</si>
  <si>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</si>
  <si>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</si>
  <si>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</si>
  <si>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</si>
  <si>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</si>
  <si>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</si>
  <si>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</si>
  <si>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</si>
  <si>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</si>
  <si>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</si>
  <si>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</si>
  <si>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</si>
  <si>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</si>
  <si>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</si>
  <si>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</si>
  <si>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</si>
  <si>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</si>
  <si>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</si>
  <si>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</si>
  <si>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</si>
  <si>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</si>
  <si>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</si>
  <si>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</si>
  <si>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</si>
  <si>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</si>
  <si>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</si>
  <si>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</si>
  <si>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</si>
  <si>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</si>
  <si>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</si>
  <si>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</si>
  <si>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</si>
  <si>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</si>
  <si>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</si>
  <si>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</si>
  <si>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</si>
  <si>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</si>
  <si>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</si>
  <si>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</si>
  <si>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</si>
  <si>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</si>
  <si>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</si>
  <si>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</si>
  <si>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</si>
  <si>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</si>
  <si>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</si>
  <si>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</si>
  <si>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</si>
  <si>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</si>
  <si>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</si>
  <si>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</si>
  <si>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</si>
  <si>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</si>
  <si>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</si>
  <si>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</si>
  <si>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</si>
  <si>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</si>
  <si>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</si>
  <si>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</si>
  <si>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</si>
  <si>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</si>
  <si>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</si>
  <si>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</si>
  <si>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</si>
  <si>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</si>
  <si>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</si>
  <si>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</si>
  <si>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</si>
  <si>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</si>
  <si>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</si>
  <si>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</si>
  <si>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</si>
  <si>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</si>
  <si>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</si>
  <si>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</si>
  <si>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</si>
  <si>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</si>
  <si>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</si>
  <si>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</si>
  <si>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</si>
  <si>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</si>
  <si>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</si>
  <si>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</si>
  <si>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</si>
  <si>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</si>
  <si>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</si>
  <si>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</si>
  <si>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</si>
  <si>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</si>
  <si>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</si>
  <si>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</si>
  <si>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</si>
  <si>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</si>
  <si>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</si>
  <si>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</si>
  <si>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</si>
  <si>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</si>
  <si>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</si>
  <si>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</si>
  <si>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</si>
  <si>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</si>
  <si>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</si>
  <si>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</si>
  <si>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</si>
  <si>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</si>
  <si>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</si>
  <si>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</si>
  <si>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</si>
  <si>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</si>
  <si>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</si>
  <si>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</si>
  <si>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</si>
  <si>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</si>
  <si>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</si>
  <si>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</si>
  <si>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</si>
  <si>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</si>
  <si>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</si>
  <si>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</si>
  <si>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</si>
  <si>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</si>
  <si>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</si>
  <si>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</si>
  <si>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</si>
  <si>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</si>
  <si>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</si>
  <si>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</si>
  <si>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</si>
  <si>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</si>
  <si>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</si>
  <si>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</si>
  <si>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</si>
  <si>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</si>
  <si>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</si>
  <si>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</si>
  <si>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</si>
  <si>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</si>
  <si>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</si>
  <si>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</si>
  <si>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</si>
  <si>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</si>
  <si>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</si>
  <si>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</si>
  <si>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</si>
  <si>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</si>
  <si>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</si>
  <si>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</si>
  <si>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</si>
  <si>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</si>
  <si>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</si>
  <si>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</si>
  <si>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</si>
  <si>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</si>
  <si>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</si>
  <si>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</si>
  <si>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</si>
  <si>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</si>
  <si>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</si>
  <si>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</si>
  <si>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</si>
  <si>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</si>
  <si>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</si>
  <si>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</si>
  <si>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</si>
  <si>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</si>
  <si>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</si>
  <si>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</si>
  <si>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</si>
  <si>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</si>
  <si>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</si>
  <si>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</si>
  <si>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</si>
  <si>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</si>
  <si>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</si>
  <si>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</si>
  <si>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</si>
  <si>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</si>
  <si>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</si>
  <si>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</si>
  <si>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</si>
  <si>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</si>
  <si>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</si>
  <si>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</si>
  <si>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</si>
  <si>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</si>
  <si>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</si>
  <si>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</si>
  <si>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</si>
  <si>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</si>
  <si>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</si>
  <si>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</si>
  <si>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</si>
  <si>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</si>
  <si>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</si>
  <si>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</si>
  <si>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</si>
  <si>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</si>
  <si>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</si>
  <si>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</si>
  <si>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</si>
  <si>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</si>
  <si>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</si>
  <si>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</si>
  <si>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</si>
  <si>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</si>
  <si>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</si>
  <si>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</si>
  <si>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</si>
  <si>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</si>
  <si>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</si>
  <si>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</si>
  <si>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</si>
  <si>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</si>
  <si>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</si>
  <si>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</si>
  <si>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</si>
  <si>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</si>
  <si>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</si>
  <si>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</si>
  <si>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</si>
  <si>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</si>
  <si>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</si>
  <si>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</si>
  <si>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</si>
  <si>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</si>
  <si>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</si>
  <si>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</si>
  <si>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</si>
  <si>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</si>
  <si>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</si>
  <si>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</si>
  <si>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</si>
  <si>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</si>
  <si>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</si>
  <si>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</si>
  <si>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</si>
  <si>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</si>
  <si>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</si>
  <si>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</si>
  <si>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</si>
  <si>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</si>
  <si>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</si>
  <si>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</si>
  <si>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</si>
  <si>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</si>
  <si>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</si>
  <si>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</si>
  <si>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</si>
  <si>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</si>
  <si>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</si>
  <si>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</si>
  <si>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</si>
  <si>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</si>
  <si>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</si>
  <si>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</si>
  <si>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</si>
  <si>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</si>
  <si>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</si>
  <si>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</si>
  <si>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</si>
  <si>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</si>
  <si>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</si>
  <si>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</si>
  <si>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</si>
  <si>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</si>
  <si>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</si>
  <si>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</si>
  <si>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</si>
  <si>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</si>
  <si>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</si>
  <si>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</si>
  <si>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</si>
  <si>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</si>
  <si>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</si>
  <si>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</si>
  <si>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</si>
  <si>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</si>
  <si>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</si>
  <si>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</si>
  <si>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</si>
  <si>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</si>
  <si>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</si>
  <si>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</si>
  <si>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</si>
  <si>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</si>
  <si>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</si>
  <si>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</si>
  <si>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</si>
  <si>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</si>
  <si>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</si>
  <si>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</si>
  <si>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</si>
  <si>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</si>
  <si>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</si>
  <si>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</si>
  <si>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</si>
  <si>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</si>
  <si>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</si>
  <si>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</si>
  <si>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</si>
  <si>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</si>
  <si>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</si>
  <si>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</si>
  <si>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</si>
  <si>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</si>
  <si>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</si>
  <si>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</si>
  <si>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</si>
  <si>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</si>
  <si>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</si>
  <si>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</si>
  <si>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</si>
  <si>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</si>
  <si>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</si>
  <si>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</si>
  <si>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</si>
  <si>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</si>
  <si>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</si>
  <si>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</si>
  <si>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</si>
  <si>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</si>
  <si>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</si>
  <si>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</si>
  <si>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</si>
  <si>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</si>
  <si>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</si>
  <si>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</si>
  <si>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</si>
  <si>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</si>
  <si>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</si>
  <si>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</si>
  <si>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</si>
  <si>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</si>
  <si>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</si>
  <si>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</si>
  <si>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</si>
  <si>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</si>
  <si>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</si>
  <si>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</si>
  <si>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</si>
  <si>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</si>
  <si>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</si>
  <si>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</si>
  <si>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</si>
  <si>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</si>
  <si>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</si>
  <si>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</si>
  <si>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</si>
  <si>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</si>
  <si>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</si>
  <si>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</si>
  <si>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</si>
  <si>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</si>
  <si>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</si>
  <si>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</si>
  <si>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</si>
  <si>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</si>
  <si>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</si>
  <si>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</si>
  <si>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</si>
  <si>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</si>
  <si>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</si>
  <si>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</si>
  <si>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</si>
  <si>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</si>
  <si>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</si>
  <si>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</si>
  <si>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</si>
  <si>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</si>
  <si>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</si>
  <si>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</si>
  <si>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</si>
  <si>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</si>
  <si>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</si>
  <si>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</si>
  <si>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</si>
  <si>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</si>
  <si>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</si>
  <si>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</si>
  <si>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</si>
  <si>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</si>
  <si>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</si>
  <si>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</si>
  <si>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</si>
  <si>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</si>
  <si>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</si>
  <si>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</si>
  <si>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</si>
  <si>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</si>
  <si>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</si>
  <si>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</si>
  <si>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</si>
  <si>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</si>
  <si>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</si>
  <si>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</si>
  <si>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</si>
  <si>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</si>
  <si>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</si>
  <si>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</si>
  <si>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</si>
  <si>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</si>
  <si>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</si>
  <si>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</si>
  <si>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</si>
  <si>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</si>
  <si>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</si>
  <si>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</si>
  <si>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</si>
  <si>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</si>
  <si>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</si>
  <si>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</si>
  <si>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</si>
  <si>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</si>
  <si>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</si>
  <si>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</si>
  <si>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</si>
  <si>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</si>
  <si>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</si>
  <si>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</si>
  <si>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</si>
  <si>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</si>
  <si>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</si>
  <si>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</si>
  <si>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</si>
  <si>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</si>
  <si>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</si>
  <si>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</si>
  <si>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</si>
  <si>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</si>
  <si>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</si>
  <si>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</si>
  <si>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</si>
  <si>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</si>
  <si>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</si>
  <si>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</si>
  <si>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</si>
  <si>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</si>
  <si>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</si>
  <si>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</si>
  <si>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</si>
  <si>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</si>
  <si>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</si>
  <si>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</si>
  <si>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</si>
  <si>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</si>
  <si>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</si>
  <si>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</si>
  <si>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</si>
  <si>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</si>
  <si>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</si>
  <si>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</si>
  <si>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</si>
  <si>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</si>
  <si>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</si>
  <si>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</si>
  <si>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</si>
  <si>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</si>
  <si>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</si>
  <si>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</si>
  <si>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</si>
  <si>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</si>
  <si>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</si>
  <si>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</si>
  <si>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</si>
  <si>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</si>
  <si>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</si>
  <si>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</si>
  <si>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</si>
  <si>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</si>
  <si>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</si>
  <si>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</si>
  <si>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</si>
  <si>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</si>
  <si>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</si>
  <si>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</si>
  <si>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</si>
  <si>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</si>
  <si>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</si>
  <si>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</si>
  <si>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</si>
  <si>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</si>
  <si>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</si>
  <si>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</si>
  <si>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</si>
  <si>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</si>
  <si>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</si>
  <si>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</si>
  <si>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</si>
  <si>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</si>
  <si>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</si>
  <si>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</si>
  <si>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</si>
  <si>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</si>
  <si>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</si>
  <si>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</si>
  <si>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</si>
  <si>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</si>
  <si>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</si>
  <si>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</si>
  <si>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</si>
  <si>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</si>
  <si>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</si>
  <si>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</si>
  <si>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</si>
  <si>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</si>
  <si>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</si>
  <si>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</si>
  <si>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</si>
  <si>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</si>
  <si>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</si>
  <si>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</si>
  <si>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</si>
  <si>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</si>
  <si>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</si>
  <si>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</si>
  <si>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</si>
  <si>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</si>
  <si>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</si>
  <si>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</si>
  <si>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</si>
  <si>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</si>
  <si>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</si>
  <si>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</si>
  <si>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</si>
  <si>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</si>
  <si>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</si>
  <si>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</si>
  <si>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</si>
  <si>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</si>
  <si>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</si>
  <si>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</si>
  <si>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</si>
  <si>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</si>
  <si>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</si>
  <si>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</si>
  <si>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</si>
  <si>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</si>
  <si>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</si>
  <si>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</si>
  <si>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</si>
  <si>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</si>
  <si>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</si>
  <si>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</si>
  <si>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</si>
  <si>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</si>
  <si>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</si>
  <si>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</si>
  <si>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</si>
  <si>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</si>
  <si>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</si>
  <si>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</si>
  <si>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</si>
  <si>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</si>
  <si>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</si>
  <si>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</si>
  <si>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</si>
  <si>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</si>
  <si>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</si>
  <si>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</si>
  <si>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</si>
  <si>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</si>
  <si>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</si>
  <si>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</si>
  <si>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</si>
  <si>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</si>
  <si>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</si>
  <si>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</si>
  <si>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</si>
  <si>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</si>
  <si>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</si>
  <si>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</si>
  <si>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</si>
  <si>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</si>
  <si>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</si>
  <si>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</si>
  <si>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</si>
  <si>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</si>
  <si>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</si>
  <si>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</si>
  <si>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</si>
  <si>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</si>
  <si>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</si>
  <si>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</si>
  <si>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</si>
  <si>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</si>
  <si>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</si>
  <si>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</si>
  <si>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</si>
  <si>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</si>
  <si>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</si>
  <si>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</si>
  <si>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</si>
  <si>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</si>
  <si>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</si>
  <si>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</si>
  <si>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</si>
  <si>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</si>
  <si>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</si>
  <si>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</si>
  <si>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</si>
  <si>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</si>
  <si>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</si>
  <si>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</si>
  <si>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</si>
  <si>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</si>
  <si>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</si>
  <si>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</si>
  <si>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</si>
  <si>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</si>
  <si>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</si>
  <si>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</si>
  <si>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</si>
  <si>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</si>
  <si>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</si>
  <si>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</si>
  <si>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</si>
  <si>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</si>
  <si>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</si>
  <si>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</si>
  <si>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</si>
  <si>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</si>
  <si>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</si>
  <si>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</si>
  <si>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</si>
  <si>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</si>
  <si>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</si>
  <si>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</si>
  <si>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</si>
  <si>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</si>
  <si>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</si>
  <si>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</si>
  <si>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</si>
  <si>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</si>
  <si>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</si>
  <si>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</si>
  <si>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</si>
  <si>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</si>
  <si>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</si>
  <si>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</si>
  <si>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</si>
  <si>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</si>
  <si>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</si>
  <si>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</si>
  <si>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</si>
  <si>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</si>
  <si>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</si>
  <si>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</si>
  <si>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</si>
  <si>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</si>
  <si>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</si>
  <si>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</si>
  <si>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</si>
  <si>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</si>
  <si>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</si>
  <si>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</si>
  <si>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</si>
  <si>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</si>
  <si>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</si>
  <si>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</si>
  <si>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</si>
  <si>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</si>
  <si>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</si>
  <si>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</si>
  <si>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</si>
  <si>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</si>
  <si>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</si>
  <si>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</si>
  <si>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</si>
  <si>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</si>
  <si>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</si>
  <si>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</si>
  <si>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</si>
  <si>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</si>
  <si>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</si>
  <si>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</si>
  <si>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</si>
  <si>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</si>
  <si>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</si>
  <si>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</si>
  <si>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</si>
  <si>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</si>
  <si>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</si>
  <si>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</si>
  <si>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</si>
  <si>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</si>
  <si>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</si>
  <si>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</si>
  <si>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</si>
  <si>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</si>
  <si>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</si>
  <si>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</si>
  <si>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</si>
  <si>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</si>
  <si>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</si>
  <si>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</si>
  <si>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</si>
  <si>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</si>
  <si>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</si>
  <si>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</si>
  <si>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</si>
  <si>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</si>
  <si>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</si>
  <si>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</si>
  <si>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</si>
  <si>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</si>
  <si>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</si>
  <si>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</si>
  <si>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</si>
  <si>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</si>
  <si>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</si>
  <si>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</si>
  <si>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</si>
  <si>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</si>
  <si>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</si>
  <si>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</si>
  <si>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</si>
  <si>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</si>
  <si>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</si>
  <si>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</si>
  <si>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</si>
  <si>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</si>
  <si>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</si>
  <si>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</si>
  <si>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</si>
  <si>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</si>
  <si>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</si>
  <si>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</si>
  <si>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</si>
  <si>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</si>
  <si>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</si>
  <si>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</si>
  <si>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</si>
  <si>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</si>
  <si>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</si>
  <si>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</si>
  <si>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</si>
  <si>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</si>
  <si>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</si>
  <si>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</si>
  <si>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</si>
  <si>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</si>
  <si>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</si>
  <si>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</si>
  <si>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</si>
  <si>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</si>
  <si>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</si>
  <si>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</si>
  <si>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</si>
  <si>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</si>
  <si>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</si>
  <si>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</si>
  <si>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</si>
  <si>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</si>
  <si>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</si>
  <si>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</si>
  <si>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</si>
  <si>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</si>
  <si>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</si>
  <si>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</si>
  <si>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</si>
  <si>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</si>
  <si>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</si>
  <si>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</si>
  <si>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</si>
  <si>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</si>
  <si>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</si>
  <si>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</si>
  <si>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</si>
  <si>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</si>
  <si>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</si>
  <si>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</si>
  <si>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</si>
  <si>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</si>
  <si>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</si>
  <si>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</si>
  <si>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</si>
  <si>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</si>
  <si>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</si>
  <si>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</si>
  <si>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</si>
  <si>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</si>
  <si>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</si>
  <si>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</si>
  <si>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</si>
  <si>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</si>
  <si>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</si>
  <si>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</si>
  <si>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</si>
  <si>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</si>
  <si>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</si>
  <si>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</si>
  <si>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</si>
  <si>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</si>
  <si>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</si>
  <si>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</si>
  <si>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</si>
  <si>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</si>
  <si>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</si>
  <si>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</si>
  <si>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</si>
  <si>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</si>
  <si>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</si>
  <si>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</si>
  <si>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</si>
  <si>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</si>
  <si>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</si>
  <si>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</si>
  <si>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</si>
  <si>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</si>
  <si>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</si>
  <si>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</si>
  <si>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</si>
  <si>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</si>
  <si>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</si>
  <si>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</si>
  <si>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</si>
  <si>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</si>
  <si>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</si>
  <si>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</si>
  <si>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</si>
  <si>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</si>
  <si>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</si>
  <si>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</si>
  <si>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</si>
  <si>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</si>
  <si>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</si>
  <si>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</si>
  <si>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</si>
  <si>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</si>
  <si>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</si>
  <si>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</si>
  <si>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</si>
  <si>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</si>
  <si>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</si>
  <si>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</si>
  <si>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</si>
  <si>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</si>
  <si>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</si>
  <si>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</si>
  <si>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</si>
  <si>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</si>
  <si>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</si>
  <si>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</si>
  <si>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</si>
  <si>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</si>
  <si>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</si>
  <si>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</si>
  <si>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</si>
  <si>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</si>
  <si>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</si>
  <si>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</si>
  <si>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</si>
  <si>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</si>
  <si>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</si>
  <si>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</si>
  <si>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</si>
  <si>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</si>
  <si>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</si>
  <si>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</si>
  <si>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</si>
  <si>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</si>
  <si>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</si>
  <si>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</si>
  <si>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</si>
  <si>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</si>
  <si>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</si>
  <si>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</si>
  <si>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</si>
  <si>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</si>
  <si>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</si>
  <si>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</si>
  <si>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</si>
  <si>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</si>
  <si>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</si>
  <si>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</si>
  <si>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</si>
  <si>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</si>
  <si>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</si>
  <si>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</si>
  <si>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</si>
  <si>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</si>
  <si>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</si>
  <si>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</si>
  <si>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</si>
  <si>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</si>
  <si>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</si>
  <si>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</si>
  <si>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</si>
  <si>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</si>
  <si>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</si>
  <si>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</si>
  <si>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</si>
  <si>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</si>
  <si>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</si>
  <si>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</si>
  <si>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</si>
  <si>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</si>
  <si>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</si>
  <si>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</si>
  <si>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</si>
  <si>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</si>
  <si>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</si>
  <si>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</si>
  <si>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</si>
  <si>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</si>
  <si>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</si>
  <si>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</si>
  <si>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</si>
  <si>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</si>
  <si>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</si>
  <si>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</si>
  <si>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</si>
  <si>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</si>
  <si>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</si>
  <si>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</si>
  <si>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</si>
  <si>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</si>
  <si>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</si>
  <si>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</si>
  <si>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</si>
  <si>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</si>
  <si>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</si>
  <si>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</si>
  <si>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</si>
  <si>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</si>
  <si>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</si>
  <si>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</si>
  <si>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</si>
  <si>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</si>
  <si>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</si>
  <si>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</si>
  <si>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</si>
  <si>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</si>
  <si>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</si>
  <si>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</si>
  <si>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</si>
  <si>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</si>
  <si>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</si>
  <si>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</si>
  <si>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</si>
  <si>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</si>
  <si>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</si>
  <si>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</si>
  <si>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</si>
  <si>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</si>
  <si>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</si>
  <si>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</si>
  <si>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</si>
  <si>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</si>
  <si>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</si>
  <si>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</si>
  <si>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</si>
  <si>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</si>
  <si>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</si>
  <si>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</si>
  <si>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</si>
  <si>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</si>
  <si>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</si>
  <si>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</si>
  <si>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</si>
  <si>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</si>
  <si>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</si>
  <si>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</si>
  <si>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</si>
  <si>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</si>
  <si>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</si>
  <si>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</si>
  <si>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</si>
  <si>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</si>
  <si>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</si>
  <si>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</si>
  <si>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</si>
  <si>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</si>
  <si>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</si>
  <si>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</si>
  <si>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</si>
  <si>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</si>
  <si>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</si>
  <si>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</si>
  <si>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</si>
  <si>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</si>
  <si>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</si>
  <si>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</si>
  <si>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</si>
  <si>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</si>
  <si>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</si>
  <si>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</si>
  <si>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</si>
  <si>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</si>
  <si>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</si>
  <si>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</si>
  <si>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</si>
  <si>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</si>
  <si>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</si>
  <si>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</si>
  <si>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</si>
  <si>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</si>
  <si>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</si>
  <si>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</si>
  <si>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</si>
  <si>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</si>
  <si>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</si>
  <si>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</si>
  <si>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</si>
  <si>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</si>
  <si>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</si>
  <si>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</si>
  <si>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</si>
  <si>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</si>
  <si>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</si>
  <si>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</si>
  <si>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</si>
  <si>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</si>
  <si>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</si>
  <si>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</si>
  <si>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</si>
  <si>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</si>
  <si>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</si>
  <si>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</si>
  <si>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</si>
  <si>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</si>
  <si>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</si>
  <si>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</si>
  <si>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</si>
  <si>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</si>
  <si>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</si>
  <si>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</si>
  <si>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</si>
  <si>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</si>
  <si>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</si>
  <si>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</si>
  <si>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</si>
  <si>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</si>
  <si>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</si>
  <si>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</si>
  <si>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</si>
  <si>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</si>
  <si>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</si>
  <si>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</si>
  <si>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</si>
  <si>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</si>
  <si>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</si>
  <si>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</si>
  <si>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</si>
  <si>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</si>
  <si>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</si>
  <si>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</si>
  <si>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</si>
  <si>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</si>
  <si>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</si>
  <si>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</si>
  <si>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</si>
  <si>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</si>
  <si>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</si>
  <si>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</si>
  <si>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</si>
  <si>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</si>
  <si>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</si>
  <si>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</si>
  <si>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</si>
  <si>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</si>
  <si>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</si>
  <si>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</si>
  <si>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</si>
  <si>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</si>
  <si>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</si>
  <si>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</si>
  <si>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</si>
  <si>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</si>
  <si>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</si>
  <si>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</si>
  <si>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</si>
  <si>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</si>
  <si>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</si>
  <si>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</si>
  <si>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</si>
  <si>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</si>
  <si>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</si>
  <si>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</si>
  <si>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</si>
  <si>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</si>
  <si>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</si>
  <si>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</si>
  <si>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</si>
  <si>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</si>
  <si>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</si>
  <si>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</si>
  <si>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</si>
  <si>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</si>
  <si>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</si>
  <si>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</si>
  <si>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</si>
  <si>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</si>
  <si>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</si>
  <si>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</si>
  <si>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</si>
  <si>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</si>
  <si>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</si>
  <si>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</si>
  <si>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</si>
  <si>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</si>
  <si>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</si>
  <si>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</si>
  <si>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</si>
  <si>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</si>
  <si>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</si>
  <si>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</si>
  <si>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</si>
  <si>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</si>
  <si>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</si>
  <si>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</si>
  <si>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</si>
  <si>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</si>
  <si>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</si>
  <si>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</si>
  <si>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</si>
  <si>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</si>
  <si>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</si>
  <si>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</si>
  <si>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</si>
  <si>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</si>
  <si>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</si>
  <si>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</si>
  <si>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</si>
  <si>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</si>
  <si>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</si>
  <si>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</si>
  <si>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</si>
  <si>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</si>
  <si>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</si>
  <si>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</si>
  <si>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</si>
  <si>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</si>
  <si>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</si>
  <si>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</si>
  <si>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</si>
  <si>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</si>
  <si>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</si>
  <si>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</si>
  <si>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</si>
  <si>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</si>
  <si>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</si>
  <si>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</si>
  <si>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</si>
  <si>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</si>
  <si>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</si>
  <si>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</si>
  <si>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</si>
  <si>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</si>
  <si>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</si>
  <si>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</si>
  <si>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</si>
  <si>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</si>
  <si>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</si>
  <si>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</si>
  <si>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</si>
  <si>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</si>
  <si>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</si>
  <si>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</si>
  <si>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</si>
  <si>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</si>
  <si>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</si>
  <si>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</si>
  <si>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</si>
  <si>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</si>
  <si>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</si>
  <si>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</si>
  <si>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</si>
  <si>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</si>
  <si>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</si>
  <si>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</si>
  <si>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</si>
  <si>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</si>
  <si>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</si>
  <si>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</si>
  <si>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</si>
  <si>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</si>
  <si>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</si>
  <si>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</si>
  <si>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</si>
  <si>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</si>
  <si>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</si>
  <si>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</si>
  <si>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</si>
  <si>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</si>
  <si>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</si>
  <si>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</si>
  <si>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</si>
  <si>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</si>
  <si>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</si>
  <si>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</si>
  <si>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</si>
  <si>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</si>
  <si>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</si>
  <si>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</si>
  <si>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</si>
  <si>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</si>
  <si>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</si>
  <si>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</si>
  <si>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</si>
  <si>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</si>
  <si>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</si>
  <si>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</si>
  <si>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</si>
  <si>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</si>
  <si>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</si>
  <si>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</si>
  <si>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</si>
  <si>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</si>
  <si>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</si>
  <si>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</si>
  <si>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</si>
  <si>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</si>
  <si>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</si>
  <si>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</si>
  <si>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</si>
  <si>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</si>
  <si>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</si>
  <si>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</si>
  <si>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</si>
  <si>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</si>
  <si>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</si>
  <si>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</si>
  <si>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</si>
  <si>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</si>
  <si>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</si>
  <si>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</si>
  <si>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</si>
  <si>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</si>
  <si>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</si>
  <si>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</si>
  <si>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</si>
  <si>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</si>
  <si>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</si>
  <si>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</si>
  <si>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</si>
  <si>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</si>
  <si>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</si>
  <si>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</si>
  <si>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</si>
  <si>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</si>
  <si>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</si>
  <si>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</si>
  <si>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</si>
  <si>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</si>
  <si>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</si>
  <si>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</si>
  <si>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</si>
  <si>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</si>
  <si>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</si>
  <si>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</si>
  <si>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</si>
  <si>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</si>
  <si>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</si>
  <si>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</si>
  <si>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</si>
  <si>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</si>
  <si>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</si>
  <si>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</si>
  <si>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</si>
  <si>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</si>
  <si>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</si>
  <si>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</si>
  <si>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</si>
  <si>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</si>
  <si>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</si>
  <si>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</si>
  <si>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</si>
  <si>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</si>
  <si>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</si>
  <si>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</si>
  <si>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</si>
  <si>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</si>
  <si>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</si>
  <si>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</si>
  <si>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</si>
  <si>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</si>
  <si>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</si>
  <si>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</si>
  <si>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</si>
  <si>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</si>
  <si>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</si>
  <si>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</si>
  <si>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</si>
  <si>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</si>
  <si>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</si>
  <si>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</si>
  <si>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</si>
  <si>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</si>
  <si>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</si>
  <si>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</si>
  <si>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</si>
  <si>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</si>
  <si>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</si>
  <si>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</si>
  <si>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</si>
  <si>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</si>
  <si>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</si>
  <si>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</si>
  <si>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</si>
  <si>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</si>
  <si>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</si>
  <si>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</si>
  <si>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</si>
  <si>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</si>
  <si>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</si>
  <si>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</si>
  <si>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</si>
  <si>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</si>
  <si>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</si>
  <si>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</si>
  <si>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</si>
  <si>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</si>
  <si>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</si>
  <si>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</si>
  <si>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</si>
  <si>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</si>
  <si>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</si>
  <si>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</si>
  <si>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</si>
  <si>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</si>
  <si>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</si>
  <si>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</si>
  <si>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</si>
  <si>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</si>
  <si>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</si>
  <si>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</si>
  <si>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</si>
  <si>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</si>
  <si>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</si>
  <si>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</si>
  <si>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</si>
  <si>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</si>
  <si>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</si>
  <si>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</si>
  <si>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</si>
  <si>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</si>
  <si>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</si>
  <si>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</si>
  <si>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</si>
  <si>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</si>
  <si>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</si>
  <si>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</si>
  <si>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</si>
  <si>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</si>
  <si>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</si>
  <si>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</si>
  <si>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</si>
  <si>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</si>
  <si>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</si>
  <si>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</si>
  <si>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</si>
  <si>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</si>
  <si>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</si>
  <si>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</si>
  <si>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</si>
  <si>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</si>
  <si>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</si>
  <si>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</si>
  <si>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</si>
  <si>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</si>
  <si>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</si>
  <si>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</si>
  <si>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</si>
  <si>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</si>
  <si>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</si>
  <si>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</si>
  <si>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</si>
  <si>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</si>
  <si>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</si>
  <si>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</si>
  <si>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</si>
  <si>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</si>
  <si>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</si>
  <si>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</si>
  <si>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</si>
  <si>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</si>
  <si>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</si>
  <si>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</si>
  <si>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</si>
  <si>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</si>
  <si>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</si>
  <si>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</si>
  <si>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</si>
  <si>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</si>
  <si>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</si>
  <si>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</si>
  <si>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</si>
  <si>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</si>
  <si>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</si>
  <si>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</si>
  <si>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</si>
  <si>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</si>
  <si>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</si>
  <si>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</si>
  <si>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</si>
  <si>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</si>
  <si>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</si>
  <si>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</si>
  <si>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</si>
  <si>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</si>
  <si>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</si>
  <si>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</si>
  <si>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</si>
  <si>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</si>
  <si>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</si>
  <si>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</si>
  <si>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</si>
  <si>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</si>
  <si>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</si>
  <si>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</si>
  <si>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</si>
  <si>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</si>
  <si>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</si>
  <si>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</si>
  <si>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Troca de barra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</si>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</sst>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>
    <filterColumn colId="1">
      <filters>
        <dateGroupItem year="2025" month="10" day="29" dateTimeGrouping="day"/>
      </filters>
    </filterColumn>
  </autoFilter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O1" activePane="topRight" state="frozen"/>
      <selection pane="topRight" activeCell="W416" sqref="W4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 hidden="1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 hidden="1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 hidden="1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 hidden="1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 hidden="1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 hidden="1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 hidden="1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 hidden="1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 hidden="1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 hidden="1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 hidden="1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hidden="1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 hidden="1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 hidden="1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 hidden="1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 hidden="1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 hidden="1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 hidden="1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 hidden="1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>
        <v>1</v>
      </c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 t="s">
        <v>546</v>
      </c>
      <c r="BN400" s="145" t="s">
        <v>546</v>
      </c>
      <c r="BO400" s="145" t="s">
        <v>546</v>
      </c>
      <c r="BP400" s="21"/>
      <c r="BQ400" s="14" t="str">
        <f>IF(AND(BR400&lt;1,BS400&lt;1),"Produção e Intervalo",IF(BR400&lt;1,"Intervalo",IF(BS400&lt;1,"Produção","Aderente")))</f>
        <v>Aderente</v>
      </c>
      <c r="BR400" s="22">
        <f>IF(OR(B400="",F400=""),"*",AY400/P400)</f>
        <v>1</v>
      </c>
      <c r="BS400" s="22">
        <f>IF(OR(B400="",F400=""),"*",BA400/Q400)</f>
        <v>1</v>
      </c>
      <c r="BT400" s="8" t="str">
        <f t="shared" si="7"/>
        <v>OKOK</v>
      </c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>
        <v>81</v>
      </c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 t="s">
        <v>546</v>
      </c>
      <c r="BN404" s="144" t="s">
        <v>546</v>
      </c>
      <c r="BO404" s="145" t="s">
        <v>546</v>
      </c>
      <c r="BP404" s="169"/>
      <c r="BQ404" s="14" t="str">
        <f>IF(AND(BR404&lt;1,BS404&lt;1),"Produção e Intervalo",IF(BR404&lt;1,"Intervalo",IF(BS404&lt;1,"Produção","Aderente")))</f>
        <v>Aderente</v>
      </c>
      <c r="BR404" s="22">
        <f>IF(OR(B404="",F404=""),"*",AY404/P404)</f>
        <v>1</v>
      </c>
      <c r="BS404" s="22">
        <f>IF(OR(B404="",F404=""),"*",BA404/Q404)</f>
        <v>1.8</v>
      </c>
      <c r="BT404" s="8" t="str">
        <f t="shared" si="7"/>
        <v>OKOK</v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>
        <f t="shared" ref="AY409:AY410" si="8"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str">
        <f t="shared" ref="BQ409:BQ410" si="9">IF(AND(BR409&lt;1,BS409&lt;1),"Produção e Intervalo",IF(BR409&lt;1,"Intervalo",IF(BS409&lt;1,"Produção","Aderente")))</f>
        <v>Produção e Intervalo</v>
      </c>
      <c r="BR409" s="22">
        <f t="shared" ref="BR409:BR410" si="10">IF(OR(B409="",F409=""),"*",AY409/P409)</f>
        <v>0</v>
      </c>
      <c r="BS409" s="22">
        <f t="shared" ref="BS409:BS410" si="11">IF(OR(B409="",F409=""),"*",BA409/Q409)</f>
        <v>0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 t="shared" si="8"/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 t="shared" si="9"/>
        <v>Produção e Intervalo</v>
      </c>
      <c r="BR410" s="22">
        <f t="shared" si="10"/>
        <v>0</v>
      </c>
      <c r="BS410" s="22">
        <f t="shared" si="11"/>
        <v>0</v>
      </c>
      <c r="BT410" s="8"/>
    </row>
    <row r="411" spans="1:72" hidden="1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12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t="s">
        <v>320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 t="str">
        <f>BS_CONTROLE[[#This Row],[Local - Partida]]</f>
        <v>ZRU1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 t="shared" ref="AY412:AY416" si="13"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 t="shared" ref="BQ412:BQ416" si="14">IF(AND(BR412&lt;1,BS412&lt;1),"Produção e Intervalo",IF(BR412&lt;1,"Intervalo",IF(BS412&lt;1,"Produção","Aderente")))</f>
        <v>Produção e Intervalo</v>
      </c>
      <c r="BR412" s="22">
        <f t="shared" ref="BR412:BR416" si="15">IF(OR(B412="",F412=""),"*",AY412/P412)</f>
        <v>0</v>
      </c>
      <c r="BS412" s="22">
        <f t="shared" ref="BS412:BS416" si="16"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 t="shared" si="13"/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 t="shared" si="14"/>
        <v>Produção e Intervalo</v>
      </c>
      <c r="BR413" s="22">
        <f t="shared" si="15"/>
        <v>0</v>
      </c>
      <c r="BS413" s="22">
        <f t="shared" si="16"/>
        <v>0</v>
      </c>
      <c r="BT413" s="8"/>
    </row>
    <row r="414" spans="1:72">
      <c r="A414" s="148" t="str">
        <f t="shared" si="12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 t="shared" si="13"/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 t="shared" si="14"/>
        <v>Produção e Intervalo</v>
      </c>
      <c r="BR414" s="22">
        <f t="shared" si="15"/>
        <v>0</v>
      </c>
      <c r="BS414" s="22">
        <f t="shared" si="16"/>
        <v>0</v>
      </c>
      <c r="BT414" s="8" t="str">
        <f>IF(BN414="","",SUBSTITUTE(BM414," ","")&amp;SUBSTITUTE(BN414," ",""))</f>
        <v/>
      </c>
    </row>
    <row r="415" spans="1:72">
      <c r="A415" s="148" t="str">
        <f t="shared" si="12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816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BINÁRIO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1958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OUTRA ATIVIDADE</v>
      </c>
      <c r="AJ415" s="10" t="str">
        <f>IF(BS_CONTROLE[[#This Row],[Atividade]]=0, "-", BS_CONTROLE[[#This Row],[Atividade]])</f>
        <v>MODERNIZAÇÃO - OUTRA ATIVIDADE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 t="shared" si="13"/>
        <v>0</v>
      </c>
      <c r="AZ415" s="202"/>
      <c r="BA415" s="122"/>
      <c r="BB415" s="11" t="str">
        <f>IFERROR(_xlfn.XLOOKUP(AI415, BS_ATIVIDADE[ATIVIDADE],BS_ATIVIDADE[UNIDADE] ), "*")</f>
        <v>BINÁRIO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 t="shared" si="14"/>
        <v>Produção e Intervalo</v>
      </c>
      <c r="BR415" s="22">
        <f t="shared" si="15"/>
        <v>0</v>
      </c>
      <c r="BS415" s="22">
        <f t="shared" si="16"/>
        <v>0</v>
      </c>
      <c r="BT415" s="8" t="str">
        <f>IF(BN415="","",SUBSTITUTE(BM415," ","")&amp;SUBSTITUTE(BN415," ",""))</f>
        <v/>
      </c>
    </row>
    <row r="416" spans="1:72">
      <c r="A416" s="148" t="str">
        <f t="shared" si="12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816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BINÁRIO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1958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OUTRA ATIVIDADE</v>
      </c>
      <c r="AJ416" s="10" t="str">
        <f>IF(BS_CONTROLE[[#This Row],[Atividade]]=0, "-", BS_CONTROLE[[#This Row],[Atividade]])</f>
        <v>MODERNIZAÇÃO - OUTRA ATIVIDADE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 t="shared" si="13"/>
        <v>0</v>
      </c>
      <c r="AZ416" s="202"/>
      <c r="BA416" s="122"/>
      <c r="BB416" s="11" t="str">
        <f>IFERROR(_xlfn.XLOOKUP(AI416, BS_ATIVIDADE[ATIVIDADE],BS_ATIVIDADE[UNIDADE] ), "*")</f>
        <v>BINÁRIO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 t="shared" si="14"/>
        <v>Produção e Intervalo</v>
      </c>
      <c r="BR416" s="22">
        <f t="shared" si="15"/>
        <v>0</v>
      </c>
      <c r="BS416" s="22">
        <f t="shared" si="16"/>
        <v>0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252" t="s">
        <v>35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ZTO1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 t="shared" ref="AY426:AY427" si="17"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 t="shared" ref="BQ426:BQ427" si="18">IF(AND(BR426&lt;1,BS426&lt;1),"Produção e Intervalo",IF(BR426&lt;1,"Intervalo",IF(BS426&lt;1,"Produção","Aderente")))</f>
        <v>Produção e Intervalo</v>
      </c>
      <c r="BR426" s="22">
        <f t="shared" ref="BR426:BR427" si="19">IF(OR(B426="",F426=""),"*",AY426/P426)</f>
        <v>0</v>
      </c>
      <c r="BS426" s="22">
        <f t="shared" ref="BS426:BS427" si="20"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 t="shared" si="17"/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 t="shared" si="18"/>
        <v>Produção e Intervalo</v>
      </c>
      <c r="BR427" s="22">
        <f t="shared" si="19"/>
        <v>0</v>
      </c>
      <c r="BS427" s="22">
        <f t="shared" si="20"/>
        <v>0</v>
      </c>
      <c r="BT427" s="8" t="str">
        <f>IF(BN427="","",SUBSTITUTE(BM427," ","")&amp;SUBSTITUTE(BN427," ",""))</f>
        <v/>
      </c>
    </row>
    <row r="428" spans="1:72" hidden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hidden="1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idden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idden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hidden="1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hidden="1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idden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idden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hidden="1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hidden="1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idden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hidden="1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idden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hidden="1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idden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idden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hidden="1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hidden="1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idden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idden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hidden="1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hidden="1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idden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hidden="1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 hidden="1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 hidden="1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 hidden="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AI61:AI782 F785 F113:F410 F412:F783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P3012" sqref="P3012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1959</v>
      </c>
      <c r="V1" s="295"/>
      <c r="W1" s="295"/>
    </row>
    <row r="2" spans="1:23" s="92" customFormat="1">
      <c r="A2" s="95" t="s">
        <v>1960</v>
      </c>
      <c r="B2" s="95" t="s">
        <v>1961</v>
      </c>
      <c r="C2" s="95" t="s">
        <v>511</v>
      </c>
      <c r="D2" s="96" t="s">
        <v>1063</v>
      </c>
      <c r="E2" s="96" t="s">
        <v>1064</v>
      </c>
      <c r="F2" s="96" t="s">
        <v>1962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1963</v>
      </c>
      <c r="T2" s="99" t="s">
        <v>1066</v>
      </c>
      <c r="U2" s="173">
        <f ca="1">TODAY()-1</f>
        <v>45958</v>
      </c>
      <c r="V2" s="173">
        <f ca="1">U2-1</f>
        <v>45957</v>
      </c>
      <c r="W2" s="173">
        <f ca="1">V2-1</f>
        <v>45956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>
        <f ca="1">_xlfn.XLOOKUP(G4&amp;$U$2,BS_CONTROLE[CHAVE],BS_CONTROLE[Quantidade_11],"-")</f>
        <v>0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1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1</v>
      </c>
      <c r="V8" s="172">
        <f ca="1">_xlfn.XLOOKUP(G8&amp;$V$2,BS_CONTROLE[CHAVE],BS_CONTROLE[Quantidade_11],"-")</f>
        <v>0</v>
      </c>
      <c r="W8" s="172" t="str">
        <f ca="1">_xlfn.XLOOKUP(G8&amp;$W$2,BS_CONTROLE[CHAVE],BS_CONTROLE[Quantidade_11],"-")</f>
        <v>-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1</v>
      </c>
      <c r="V10" s="172">
        <f ca="1">_xlfn.XLOOKUP(G10&amp;$V$2,BS_CONTROLE[CHAVE],BS_CONTROLE[Quantidade_11],"-")</f>
        <v>0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2</v>
      </c>
      <c r="V13" s="172">
        <f ca="1">_xlfn.XLOOKUP(G13&amp;$V$2,BS_CONTROLE[CHAVE],BS_CONTROLE[Quantidade_11],"-")</f>
        <v>0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81</v>
      </c>
      <c r="V14" s="172">
        <f ca="1">_xlfn.XLOOKUP(G14&amp;$V$2,BS_CONTROLE[CHAVE],BS_CONTROLE[Quantidade_11],"-")</f>
        <v>88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>
        <f ca="1">_xlfn.XLOOKUP(G18&amp;$U$2,BS_CONTROLE[CHAVE],BS_CONTROLE[Quantidade_11],"-")</f>
        <v>0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1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1</v>
      </c>
      <c r="V22" s="172">
        <f ca="1">_xlfn.XLOOKUP(G22&amp;$V$2,BS_CONTROLE[CHAVE],BS_CONTROLE[Quantidade_11],"-")</f>
        <v>0</v>
      </c>
      <c r="W22" s="172" t="str">
        <f ca="1">_xlfn.XLOOKUP(G22&amp;$W$2,BS_CONTROLE[CHAVE],BS_CONTROLE[Quantidade_11],"-")</f>
        <v>-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1</v>
      </c>
      <c r="V24" s="172">
        <f ca="1">_xlfn.XLOOKUP(G24&amp;$V$2,BS_CONTROLE[CHAVE],BS_CONTROLE[Quantidade_11],"-")</f>
        <v>0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1210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81</v>
      </c>
      <c r="V29" s="172">
        <f ca="1">_xlfn.XLOOKUP(G29&amp;$V$2,BS_CONTROLE[CHAVE],BS_CONTROLE[Quantidade_11],"-")</f>
        <v>88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>
        <f ca="1">_xlfn.XLOOKUP(G33&amp;$U$2,BS_CONTROLE[CHAVE],BS_CONTROLE[Quantidade_11],"-")</f>
        <v>0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>
        <f ca="1">_xlfn.XLOOKUP(G34&amp;$V$2,BS_CONTROLE[CHAVE],BS_CONTROLE[Quantidade_11],"-")</f>
        <v>0</v>
      </c>
      <c r="W34" s="172" t="str">
        <f ca="1">_xlfn.XLOOKUP(G34&amp;$W$2,BS_CONTROLE[CHAVE],BS_CONTROLE[Quantidade_11],"-")</f>
        <v>-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1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1</v>
      </c>
      <c r="V38" s="172">
        <f ca="1">_xlfn.XLOOKUP(G38&amp;$V$2,BS_CONTROLE[CHAVE],BS_CONTROLE[Quantidade_11],"-")</f>
        <v>0</v>
      </c>
      <c r="W38" s="172" t="str">
        <f ca="1">_xlfn.XLOOKUP(G38&amp;$W$2,BS_CONTROLE[CHAVE],BS_CONTROLE[Quantidade_11],"-")</f>
        <v>-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1</v>
      </c>
      <c r="V40" s="172">
        <f ca="1">_xlfn.XLOOKUP(G40&amp;$V$2,BS_CONTROLE[CHAVE],BS_CONTROLE[Quantidade_11],"-")</f>
        <v>0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>
        <f ca="1">_xlfn.XLOOKUP(G45&amp;$U$2,BS_CONTROLE[CHAVE],BS_CONTROLE[Quantidade_11],"-")</f>
        <v>1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1210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81</v>
      </c>
      <c r="V49" s="172">
        <f ca="1">_xlfn.XLOOKUP(G49&amp;$V$2,BS_CONTROLE[CHAVE],BS_CONTROLE[Quantidade_11],"-")</f>
        <v>88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1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1</v>
      </c>
      <c r="V52" s="172">
        <f ca="1">_xlfn.XLOOKUP(G52&amp;$V$2,BS_CONTROLE[CHAVE],BS_CONTROLE[Quantidade_11],"-")</f>
        <v>0</v>
      </c>
      <c r="W52" s="172" t="str">
        <f ca="1">_xlfn.XLOOKUP(G52&amp;$W$2,BS_CONTROLE[CHAVE],BS_CONTROLE[Quantidade_11],"-")</f>
        <v>-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81</v>
      </c>
      <c r="V54" s="172">
        <f ca="1">_xlfn.XLOOKUP(G54&amp;$V$2,BS_CONTROLE[CHAVE],BS_CONTROLE[Quantidade_11],"-")</f>
        <v>88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81</v>
      </c>
      <c r="V55" s="172">
        <f ca="1">_xlfn.XLOOKUP(G55&amp;$V$2,BS_CONTROLE[CHAVE],BS_CONTROLE[Quantidade_11],"-")</f>
        <v>88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1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1</v>
      </c>
      <c r="V58" s="172">
        <f ca="1">_xlfn.XLOOKUP(G58&amp;$V$2,BS_CONTROLE[CHAVE],BS_CONTROLE[Quantidade_11],"-")</f>
        <v>0</v>
      </c>
      <c r="W58" s="172" t="str">
        <f ca="1">_xlfn.XLOOKUP(G58&amp;$W$2,BS_CONTROLE[CHAVE],BS_CONTROLE[Quantidade_11],"-")</f>
        <v>-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1</v>
      </c>
      <c r="V60" s="172">
        <f ca="1">_xlfn.XLOOKUP(G60&amp;$V$2,BS_CONTROLE[CHAVE],BS_CONTROLE[Quantidade_11],"-")</f>
        <v>0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81</v>
      </c>
      <c r="V63" s="172">
        <f ca="1">_xlfn.XLOOKUP(G63&amp;$V$2,BS_CONTROLE[CHAVE],BS_CONTROLE[Quantidade_11],"-")</f>
        <v>88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>
        <f ca="1">_xlfn.XLOOKUP(G66&amp;$U$2,BS_CONTROLE[CHAVE],BS_CONTROLE[Quantidade_11],"-")</f>
        <v>0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1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1</v>
      </c>
      <c r="V69" s="172">
        <f ca="1">_xlfn.XLOOKUP(G69&amp;$V$2,BS_CONTROLE[CHAVE],BS_CONTROLE[Quantidade_11],"-")</f>
        <v>0</v>
      </c>
      <c r="W69" s="172" t="str">
        <f ca="1">_xlfn.XLOOKUP(G69&amp;$W$2,BS_CONTROLE[CHAVE],BS_CONTROLE[Quantidade_11],"-")</f>
        <v>-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1672</v>
      </c>
      <c r="V78" s="172">
        <f ca="1">_xlfn.XLOOKUP(G78&amp;$V$2,BS_CONTROLE[CHAVE],BS_CONTROLE[Quantidade_11],"-")</f>
        <v>0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1210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1210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1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0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2</v>
      </c>
      <c r="V82" s="172">
        <f ca="1">_xlfn.XLOOKUP(G82&amp;$V$2,BS_CONTROLE[CHAVE],BS_CONTROLE[Quantidade_11],"-")</f>
        <v>0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>
        <f ca="1">_xlfn.XLOOKUP(G83&amp;$U$2,BS_CONTROLE[CHAVE],BS_CONTROLE[Quantidade_11],"-")</f>
        <v>1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>
        <f ca="1">_xlfn.XLOOKUP(G84&amp;$U$2,BS_CONTROLE[CHAVE],BS_CONTROLE[Quantidade_11],"-")</f>
        <v>0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>
        <f ca="1">_xlfn.XLOOKUP(G85&amp;$V$2,BS_CONTROLE[CHAVE],BS_CONTROLE[Quantidade_11],"-")</f>
        <v>0</v>
      </c>
      <c r="W85" s="172" t="str">
        <f ca="1">_xlfn.XLOOKUP(G85&amp;$W$2,BS_CONTROLE[CHAVE],BS_CONTROLE[Quantidade_11],"-")</f>
        <v>-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1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1</v>
      </c>
      <c r="V87" s="172">
        <f ca="1">_xlfn.XLOOKUP(G87&amp;$V$2,BS_CONTROLE[CHAVE],BS_CONTROLE[Quantidade_11],"-")</f>
        <v>0</v>
      </c>
      <c r="W87" s="172" t="str">
        <f ca="1">_xlfn.XLOOKUP(G87&amp;$W$2,BS_CONTROLE[CHAVE],BS_CONTROLE[Quantidade_11],"-")</f>
        <v>-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1</v>
      </c>
      <c r="V89" s="172">
        <f ca="1">_xlfn.XLOOKUP(G89&amp;$V$2,BS_CONTROLE[CHAVE],BS_CONTROLE[Quantidade_11],"-")</f>
        <v>0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1672</v>
      </c>
      <c r="V94" s="172">
        <f ca="1">_xlfn.XLOOKUP(G94&amp;$V$2,BS_CONTROLE[CHAVE],BS_CONTROLE[Quantidade_11],"-")</f>
        <v>0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1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0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2</v>
      </c>
      <c r="V96" s="172">
        <f ca="1">_xlfn.XLOOKUP(G96&amp;$V$2,BS_CONTROLE[CHAVE],BS_CONTROLE[Quantidade_11],"-")</f>
        <v>0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81</v>
      </c>
      <c r="V97" s="172">
        <f ca="1">_xlfn.XLOOKUP(G97&amp;$V$2,BS_CONTROLE[CHAVE],BS_CONTROLE[Quantidade_11],"-")</f>
        <v>88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>
        <f ca="1">_xlfn.XLOOKUP(G99&amp;$U$2,BS_CONTROLE[CHAVE],BS_CONTROLE[Quantidade_11],"-")</f>
        <v>0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>
        <f ca="1">_xlfn.XLOOKUP(G100&amp;$V$2,BS_CONTROLE[CHAVE],BS_CONTROLE[Quantidade_11],"-")</f>
        <v>0</v>
      </c>
      <c r="W100" s="172" t="str">
        <f ca="1">_xlfn.XLOOKUP(G100&amp;$W$2,BS_CONTROLE[CHAVE],BS_CONTROLE[Quantidade_11],"-")</f>
        <v>-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1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1</v>
      </c>
      <c r="V102" s="172">
        <f ca="1">_xlfn.XLOOKUP(G102&amp;$V$2,BS_CONTROLE[CHAVE],BS_CONTROLE[Quantidade_11],"-")</f>
        <v>0</v>
      </c>
      <c r="W102" s="172" t="str">
        <f ca="1">_xlfn.XLOOKUP(G102&amp;$W$2,BS_CONTROLE[CHAVE],BS_CONTROLE[Quantidade_11],"-")</f>
        <v>-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1</v>
      </c>
      <c r="V104" s="172">
        <f ca="1">_xlfn.XLOOKUP(G104&amp;$V$2,BS_CONTROLE[CHAVE],BS_CONTROLE[Quantidade_11],"-")</f>
        <v>0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2</v>
      </c>
      <c r="V106" s="172">
        <f ca="1">_xlfn.XLOOKUP(G106&amp;$V$2,BS_CONTROLE[CHAVE],BS_CONTROLE[Quantidade_11],"-")</f>
        <v>0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1672</v>
      </c>
      <c r="V107" s="172">
        <f ca="1">_xlfn.XLOOKUP(G107&amp;$V$2,BS_CONTROLE[CHAVE],BS_CONTROLE[Quantidade_11],"-")</f>
        <v>0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1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0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81</v>
      </c>
      <c r="V109" s="172">
        <f ca="1">_xlfn.XLOOKUP(G109&amp;$V$2,BS_CONTROLE[CHAVE],BS_CONTROLE[Quantidade_11],"-")</f>
        <v>88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>
        <f ca="1">_xlfn.XLOOKUP(G111&amp;$U$2,BS_CONTROLE[CHAVE],BS_CONTROLE[Quantidade_11],"-")</f>
        <v>0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>
        <f ca="1">_xlfn.XLOOKUP(G112&amp;$V$2,BS_CONTROLE[CHAVE],BS_CONTROLE[Quantidade_11],"-")</f>
        <v>0</v>
      </c>
      <c r="W112" s="172" t="str">
        <f ca="1">_xlfn.XLOOKUP(G112&amp;$W$2,BS_CONTROLE[CHAVE],BS_CONTROLE[Quantidade_11],"-")</f>
        <v>-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>
        <f ca="1">_xlfn.XLOOKUP(G113&amp;$V$2,BS_CONTROLE[CHAVE],BS_CONTROLE[Quantidade_11],"-")</f>
        <v>0</v>
      </c>
      <c r="W113" s="172" t="str">
        <f ca="1">_xlfn.XLOOKUP(G113&amp;$W$2,BS_CONTROLE[CHAVE],BS_CONTROLE[Quantidade_11],"-")</f>
        <v>-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1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1</v>
      </c>
      <c r="V115" s="172">
        <f ca="1">_xlfn.XLOOKUP(G115&amp;$V$2,BS_CONTROLE[CHAVE],BS_CONTROLE[Quantidade_11],"-")</f>
        <v>0</v>
      </c>
      <c r="W115" s="172" t="str">
        <f ca="1">_xlfn.XLOOKUP(G115&amp;$W$2,BS_CONTROLE[CHAVE],BS_CONTROLE[Quantidade_11],"-")</f>
        <v>-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1</v>
      </c>
      <c r="V116" s="172">
        <f ca="1">_xlfn.XLOOKUP(G116&amp;$V$2,BS_CONTROLE[CHAVE],BS_CONTROLE[Quantidade_11],"-")</f>
        <v>0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1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0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>
        <f ca="1">_xlfn.XLOOKUP(G119&amp;$U$2,BS_CONTROLE[CHAVE],BS_CONTROLE[Quantidade_11],"-")</f>
        <v>1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81</v>
      </c>
      <c r="V120" s="172">
        <f ca="1">_xlfn.XLOOKUP(G120&amp;$V$2,BS_CONTROLE[CHAVE],BS_CONTROLE[Quantidade_11],"-")</f>
        <v>88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>
        <f ca="1">_xlfn.XLOOKUP(G123&amp;$V$2,BS_CONTROLE[CHAVE],BS_CONTROLE[Quantidade_11],"-")</f>
        <v>0</v>
      </c>
      <c r="W123" s="172" t="str">
        <f ca="1">_xlfn.XLOOKUP(G123&amp;$W$2,BS_CONTROLE[CHAVE],BS_CONTROLE[Quantidade_11],"-")</f>
        <v>-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1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1</v>
      </c>
      <c r="V125" s="172">
        <f ca="1">_xlfn.XLOOKUP(G125&amp;$V$2,BS_CONTROLE[CHAVE],BS_CONTROLE[Quantidade_11],"-")</f>
        <v>0</v>
      </c>
      <c r="W125" s="172" t="str">
        <f ca="1">_xlfn.XLOOKUP(G125&amp;$W$2,BS_CONTROLE[CHAVE],BS_CONTROLE[Quantidade_11],"-")</f>
        <v>-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1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0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>
        <f ca="1">_xlfn.XLOOKUP(G127&amp;$U$2,BS_CONTROLE[CHAVE],BS_CONTROLE[Quantidade_11],"-")</f>
        <v>1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81</v>
      </c>
      <c r="V128" s="172">
        <f ca="1">_xlfn.XLOOKUP(G128&amp;$V$2,BS_CONTROLE[CHAVE],BS_CONTROLE[Quantidade_11],"-")</f>
        <v>88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1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0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81</v>
      </c>
      <c r="V130" s="172">
        <f ca="1">_xlfn.XLOOKUP(G130&amp;$V$2,BS_CONTROLE[CHAVE],BS_CONTROLE[Quantidade_11],"-")</f>
        <v>88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>
        <f ca="1">_xlfn.XLOOKUP(G131&amp;$V$2,BS_CONTROLE[CHAVE],BS_CONTROLE[Quantidade_11],"-")</f>
        <v>0</v>
      </c>
      <c r="W131" s="172" t="str">
        <f ca="1">_xlfn.XLOOKUP(G131&amp;$W$2,BS_CONTROLE[CHAVE],BS_CONTROLE[Quantidade_11],"-")</f>
        <v>-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1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1</v>
      </c>
      <c r="V133" s="172">
        <f ca="1">_xlfn.XLOOKUP(G133&amp;$V$2,BS_CONTROLE[CHAVE],BS_CONTROLE[Quantidade_11],"-")</f>
        <v>0</v>
      </c>
      <c r="W133" s="172" t="str">
        <f ca="1">_xlfn.XLOOKUP(G133&amp;$W$2,BS_CONTROLE[CHAVE],BS_CONTROLE[Quantidade_11],"-")</f>
        <v>-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1</v>
      </c>
      <c r="V134" s="172">
        <f ca="1">_xlfn.XLOOKUP(G134&amp;$V$2,BS_CONTROLE[CHAVE],BS_CONTROLE[Quantidade_11],"-")</f>
        <v>0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1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0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>
        <f ca="1">_xlfn.XLOOKUP(G138&amp;$U$2,BS_CONTROLE[CHAVE],BS_CONTROLE[Quantidade_11],"-")</f>
        <v>1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81</v>
      </c>
      <c r="V139" s="172">
        <f ca="1">_xlfn.XLOOKUP(G139&amp;$V$2,BS_CONTROLE[CHAVE],BS_CONTROLE[Quantidade_11],"-")</f>
        <v>88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1210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1672</v>
      </c>
      <c r="V145" s="172">
        <f ca="1">_xlfn.XLOOKUP(G145&amp;$V$2,BS_CONTROLE[CHAVE],BS_CONTROLE[Quantidade_11],"-")</f>
        <v>0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>
        <f ca="1">_xlfn.XLOOKUP(G146&amp;$V$2,BS_CONTROLE[CHAVE],BS_CONTROLE[Quantidade_11],"-")</f>
        <v>0</v>
      </c>
      <c r="W146" s="172" t="str">
        <f ca="1">_xlfn.XLOOKUP(G146&amp;$W$2,BS_CONTROLE[CHAVE],BS_CONTROLE[Quantidade_11],"-")</f>
        <v>-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1</v>
      </c>
      <c r="V147" s="172">
        <f ca="1">_xlfn.XLOOKUP(G147&amp;$V$2,BS_CONTROLE[CHAVE],BS_CONTROLE[Quantidade_11],"-")</f>
        <v>0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>
        <f ca="1">_xlfn.XLOOKUP(G148&amp;$V$2,BS_CONTROLE[CHAVE],BS_CONTROLE[Quantidade_11],"-")</f>
        <v>0</v>
      </c>
      <c r="W148" s="172" t="str">
        <f ca="1">_xlfn.XLOOKUP(G148&amp;$W$2,BS_CONTROLE[CHAVE],BS_CONTROLE[Quantidade_11],"-")</f>
        <v>-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1</v>
      </c>
      <c r="V149" s="172">
        <f ca="1">_xlfn.XLOOKUP(G149&amp;$V$2,BS_CONTROLE[CHAVE],BS_CONTROLE[Quantidade_11],"-")</f>
        <v>0</v>
      </c>
      <c r="W149" s="172" t="str">
        <f ca="1">_xlfn.XLOOKUP(G149&amp;$W$2,BS_CONTROLE[CHAVE],BS_CONTROLE[Quantidade_11],"-")</f>
        <v>-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2</v>
      </c>
      <c r="V151" s="172">
        <f ca="1">_xlfn.XLOOKUP(G151&amp;$V$2,BS_CONTROLE[CHAVE],BS_CONTROLE[Quantidade_11],"-")</f>
        <v>0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1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0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1210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2</v>
      </c>
      <c r="V155" s="172">
        <f ca="1">_xlfn.XLOOKUP(G155&amp;$V$2,BS_CONTROLE[CHAVE],BS_CONTROLE[Quantidade_11],"-")</f>
        <v>0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81</v>
      </c>
      <c r="V156" s="172">
        <f ca="1">_xlfn.XLOOKUP(G156&amp;$V$2,BS_CONTROLE[CHAVE],BS_CONTROLE[Quantidade_11],"-")</f>
        <v>88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>
        <f ca="1">_xlfn.XLOOKUP(G159&amp;$U$2,BS_CONTROLE[CHAVE],BS_CONTROLE[Quantidade_11],"-")</f>
        <v>1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>
        <f ca="1">_xlfn.XLOOKUP(G161&amp;$U$2,BS_CONTROLE[CHAVE],BS_CONTROLE[Quantidade_11],"-")</f>
        <v>0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>
        <f ca="1">_xlfn.XLOOKUP(G162&amp;$U$2,BS_CONTROLE[CHAVE],BS_CONTROLE[Quantidade_11],"-")</f>
        <v>309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>
        <f ca="1">_xlfn.XLOOKUP(G163&amp;$V$2,BS_CONTROLE[CHAVE],BS_CONTROLE[Quantidade_11],"-")</f>
        <v>0</v>
      </c>
      <c r="W163" s="172" t="str">
        <f ca="1">_xlfn.XLOOKUP(G163&amp;$W$2,BS_CONTROLE[CHAVE],BS_CONTROLE[Quantidade_11],"-")</f>
        <v>-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1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1</v>
      </c>
      <c r="V169" s="172">
        <f ca="1">_xlfn.XLOOKUP(G169&amp;$V$2,BS_CONTROLE[CHAVE],BS_CONTROLE[Quantidade_11],"-")</f>
        <v>0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1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1672</v>
      </c>
      <c r="V177" s="172">
        <f ca="1">_xlfn.XLOOKUP(G177&amp;$V$2,BS_CONTROLE[CHAVE],BS_CONTROLE[Quantidade_11],"-")</f>
        <v>0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1672</v>
      </c>
      <c r="V178" s="172">
        <f ca="1">_xlfn.XLOOKUP(G178&amp;$V$2,BS_CONTROLE[CHAVE],BS_CONTROLE[Quantidade_11],"-")</f>
        <v>0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1210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1210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1210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1210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1210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2</v>
      </c>
      <c r="V185" s="172">
        <f ca="1">_xlfn.XLOOKUP(G185&amp;$V$2,BS_CONTROLE[CHAVE],BS_CONTROLE[Quantidade_11],"-")</f>
        <v>0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1210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1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2</v>
      </c>
      <c r="V196" s="172">
        <f ca="1">_xlfn.XLOOKUP(G196&amp;$V$2,BS_CONTROLE[CHAVE],BS_CONTROLE[Quantidade_11],"-")</f>
        <v>0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1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0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1</v>
      </c>
      <c r="V198" s="172">
        <f ca="1">_xlfn.XLOOKUP(G198&amp;$V$2,BS_CONTROLE[CHAVE],BS_CONTROLE[Quantidade_11],"-")</f>
        <v>0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81</v>
      </c>
      <c r="V199" s="172">
        <f ca="1">_xlfn.XLOOKUP(G199&amp;$V$2,BS_CONTROLE[CHAVE],BS_CONTROLE[Quantidade_11],"-")</f>
        <v>88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1210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>
        <f ca="1">_xlfn.XLOOKUP(G204&amp;$V$2,BS_CONTROLE[CHAVE],BS_CONTROLE[Quantidade_11],"-")</f>
        <v>0</v>
      </c>
      <c r="W204" s="172" t="str">
        <f ca="1">_xlfn.XLOOKUP(G204&amp;$W$2,BS_CONTROLE[CHAVE],BS_CONTROLE[Quantidade_11],"-")</f>
        <v>-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1</v>
      </c>
      <c r="V205" s="172">
        <f ca="1">_xlfn.XLOOKUP(G205&amp;$V$2,BS_CONTROLE[CHAVE],BS_CONTROLE[Quantidade_11],"-")</f>
        <v>0</v>
      </c>
      <c r="W205" s="172" t="str">
        <f ca="1">_xlfn.XLOOKUP(G205&amp;$W$2,BS_CONTROLE[CHAVE],BS_CONTROLE[Quantidade_11],"-")</f>
        <v>-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2</v>
      </c>
      <c r="V211" s="172">
        <f ca="1">_xlfn.XLOOKUP(G211&amp;$V$2,BS_CONTROLE[CHAVE],BS_CONTROLE[Quantidade_11],"-")</f>
        <v>0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1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>
        <f ca="1">_xlfn.XLOOKUP(G213&amp;$V$2,BS_CONTROLE[CHAVE],BS_CONTROLE[Quantidade_11],"-")</f>
        <v>0</v>
      </c>
      <c r="W213" s="172" t="str">
        <f ca="1">_xlfn.XLOOKUP(G213&amp;$W$2,BS_CONTROLE[CHAVE],BS_CONTROLE[Quantidade_11],"-")</f>
        <v>-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>
        <f ca="1">_xlfn.XLOOKUP(G214&amp;$U$2,BS_CONTROLE[CHAVE],BS_CONTROLE[Quantidade_11],"-")</f>
        <v>309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1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0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81</v>
      </c>
      <c r="V217" s="172">
        <f ca="1">_xlfn.XLOOKUP(G217&amp;$V$2,BS_CONTROLE[CHAVE],BS_CONTROLE[Quantidade_11],"-")</f>
        <v>88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2</v>
      </c>
      <c r="V219" s="172">
        <f ca="1">_xlfn.XLOOKUP(G219&amp;$V$2,BS_CONTROLE[CHAVE],BS_CONTROLE[Quantidade_11],"-")</f>
        <v>0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>
        <f ca="1">_xlfn.XLOOKUP(G220&amp;$V$2,BS_CONTROLE[CHAVE],BS_CONTROLE[Quantidade_11],"-")</f>
        <v>0</v>
      </c>
      <c r="W220" s="172" t="str">
        <f ca="1">_xlfn.XLOOKUP(G220&amp;$W$2,BS_CONTROLE[CHAVE],BS_CONTROLE[Quantidade_11],"-")</f>
        <v>-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1</v>
      </c>
      <c r="V221" s="172">
        <f ca="1">_xlfn.XLOOKUP(G221&amp;$V$2,BS_CONTROLE[CHAVE],BS_CONTROLE[Quantidade_11],"-")</f>
        <v>0</v>
      </c>
      <c r="W221" s="172" t="str">
        <f ca="1">_xlfn.XLOOKUP(G221&amp;$W$2,BS_CONTROLE[CHAVE],BS_CONTROLE[Quantidade_11],"-")</f>
        <v>-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1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0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>
        <f ca="1">_xlfn.XLOOKUP(G226&amp;$U$2,BS_CONTROLE[CHAVE],BS_CONTROLE[Quantidade_11],"-")</f>
        <v>309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>
        <f ca="1">_xlfn.XLOOKUP(G227&amp;$V$2,BS_CONTROLE[CHAVE],BS_CONTROLE[Quantidade_11],"-")</f>
        <v>0</v>
      </c>
      <c r="W227" s="172" t="str">
        <f ca="1">_xlfn.XLOOKUP(G227&amp;$W$2,BS_CONTROLE[CHAVE],BS_CONTROLE[Quantidade_11],"-")</f>
        <v>-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1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1</v>
      </c>
      <c r="V230" s="172">
        <f ca="1">_xlfn.XLOOKUP(G230&amp;$V$2,BS_CONTROLE[CHAVE],BS_CONTROLE[Quantidade_11],"-")</f>
        <v>0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>
        <f ca="1">_xlfn.XLOOKUP(G231&amp;$U$2,BS_CONTROLE[CHAVE],BS_CONTROLE[Quantidade_11],"-")</f>
        <v>0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1672</v>
      </c>
      <c r="V233" s="172">
        <f ca="1">_xlfn.XLOOKUP(G233&amp;$V$2,BS_CONTROLE[CHAVE],BS_CONTROLE[Quantidade_11],"-")</f>
        <v>0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2</v>
      </c>
      <c r="V235" s="172">
        <f ca="1">_xlfn.XLOOKUP(G235&amp;$V$2,BS_CONTROLE[CHAVE],BS_CONTROLE[Quantidade_11],"-")</f>
        <v>0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>
        <f ca="1">_xlfn.XLOOKUP(G238&amp;$V$2,BS_CONTROLE[CHAVE],BS_CONTROLE[Quantidade_11],"-")</f>
        <v>0</v>
      </c>
      <c r="W238" s="172" t="str">
        <f ca="1">_xlfn.XLOOKUP(G238&amp;$W$2,BS_CONTROLE[CHAVE],BS_CONTROLE[Quantidade_11],"-")</f>
        <v>-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1210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1</v>
      </c>
      <c r="V242" s="172">
        <f ca="1">_xlfn.XLOOKUP(G242&amp;$V$2,BS_CONTROLE[CHAVE],BS_CONTROLE[Quantidade_11],"-")</f>
        <v>0</v>
      </c>
      <c r="W242" s="172" t="str">
        <f ca="1">_xlfn.XLOOKUP(G242&amp;$W$2,BS_CONTROLE[CHAVE],BS_CONTROLE[Quantidade_11],"-")</f>
        <v>-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1672</v>
      </c>
      <c r="V243" s="172">
        <f ca="1">_xlfn.XLOOKUP(G243&amp;$V$2,BS_CONTROLE[CHAVE],BS_CONTROLE[Quantidade_11],"-")</f>
        <v>0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2</v>
      </c>
      <c r="V245" s="172">
        <f ca="1">_xlfn.XLOOKUP(G245&amp;$V$2,BS_CONTROLE[CHAVE],BS_CONTROLE[Quantidade_11],"-")</f>
        <v>0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1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0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1210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>
        <f ca="1">_xlfn.XLOOKUP(G250&amp;$V$2,BS_CONTROLE[CHAVE],BS_CONTROLE[Quantidade_11],"-")</f>
        <v>0</v>
      </c>
      <c r="W250" s="172" t="str">
        <f ca="1">_xlfn.XLOOKUP(G250&amp;$W$2,BS_CONTROLE[CHAVE],BS_CONTROLE[Quantidade_11],"-")</f>
        <v>-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1</v>
      </c>
      <c r="V252" s="172">
        <f ca="1">_xlfn.XLOOKUP(G252&amp;$V$2,BS_CONTROLE[CHAVE],BS_CONTROLE[Quantidade_11],"-")</f>
        <v>0</v>
      </c>
      <c r="W252" s="172" t="str">
        <f ca="1">_xlfn.XLOOKUP(G252&amp;$W$2,BS_CONTROLE[CHAVE],BS_CONTROLE[Quantidade_11],"-")</f>
        <v>-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1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0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1210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>
        <f ca="1">_xlfn.XLOOKUP(G255&amp;$U$2,BS_CONTROLE[CHAVE],BS_CONTROLE[Quantidade_11],"-")</f>
        <v>0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>
        <f ca="1">_xlfn.XLOOKUP(G256&amp;$V$2,BS_CONTROLE[CHAVE],BS_CONTROLE[Quantidade_11],"-")</f>
        <v>0</v>
      </c>
      <c r="W256" s="172" t="str">
        <f ca="1">_xlfn.XLOOKUP(G256&amp;$W$2,BS_CONTROLE[CHAVE],BS_CONTROLE[Quantidade_11],"-")</f>
        <v>-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1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1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0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1</v>
      </c>
      <c r="V259" s="172">
        <f ca="1">_xlfn.XLOOKUP(G259&amp;$V$2,BS_CONTROLE[CHAVE],BS_CONTROLE[Quantidade_11],"-")</f>
        <v>0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1210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>
        <f ca="1">_xlfn.XLOOKUP(G263&amp;$V$2,BS_CONTROLE[CHAVE],BS_CONTROLE[Quantidade_11],"-")</f>
        <v>0</v>
      </c>
      <c r="W263" s="172" t="str">
        <f ca="1">_xlfn.XLOOKUP(G263&amp;$W$2,BS_CONTROLE[CHAVE],BS_CONTROLE[Quantidade_11],"-")</f>
        <v>-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>
        <f ca="1">_xlfn.XLOOKUP(G265&amp;$U$2,BS_CONTROLE[CHAVE],BS_CONTROLE[Quantidade_11],"-")</f>
        <v>0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1</v>
      </c>
      <c r="V267" s="172">
        <f ca="1">_xlfn.XLOOKUP(G267&amp;$V$2,BS_CONTROLE[CHAVE],BS_CONTROLE[Quantidade_11],"-")</f>
        <v>0</v>
      </c>
      <c r="W267" s="172" t="str">
        <f ca="1">_xlfn.XLOOKUP(G267&amp;$W$2,BS_CONTROLE[CHAVE],BS_CONTROLE[Quantidade_11],"-")</f>
        <v>-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81</v>
      </c>
      <c r="V268" s="172">
        <f ca="1">_xlfn.XLOOKUP(G268&amp;$V$2,BS_CONTROLE[CHAVE],BS_CONTROLE[Quantidade_11],"-")</f>
        <v>88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>
        <f ca="1">_xlfn.XLOOKUP(G269&amp;$V$2,BS_CONTROLE[CHAVE],BS_CONTROLE[Quantidade_11],"-")</f>
        <v>0</v>
      </c>
      <c r="W269" s="172" t="str">
        <f ca="1">_xlfn.XLOOKUP(G269&amp;$W$2,BS_CONTROLE[CHAVE],BS_CONTROLE[Quantidade_11],"-")</f>
        <v>-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1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1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0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>
        <f ca="1">_xlfn.XLOOKUP(G272&amp;$U$2,BS_CONTROLE[CHAVE],BS_CONTROLE[Quantidade_11],"-")</f>
        <v>309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>
        <f ca="1">_xlfn.XLOOKUP(G274&amp;$U$2,BS_CONTROLE[CHAVE],BS_CONTROLE[Quantidade_11],"-")</f>
        <v>0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1</v>
      </c>
      <c r="V276" s="172">
        <f ca="1">_xlfn.XLOOKUP(G276&amp;$V$2,BS_CONTROLE[CHAVE],BS_CONTROLE[Quantidade_11],"-")</f>
        <v>0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>
        <f ca="1">_xlfn.XLOOKUP(G277&amp;$U$2,BS_CONTROLE[CHAVE],BS_CONTROLE[Quantidade_11],"-")</f>
        <v>1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1672</v>
      </c>
      <c r="V278" s="172">
        <f ca="1">_xlfn.XLOOKUP(G278&amp;$V$2,BS_CONTROLE[CHAVE],BS_CONTROLE[Quantidade_11],"-")</f>
        <v>0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2</v>
      </c>
      <c r="V279" s="172">
        <f ca="1">_xlfn.XLOOKUP(G279&amp;$V$2,BS_CONTROLE[CHAVE],BS_CONTROLE[Quantidade_11],"-")</f>
        <v>0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2</v>
      </c>
      <c r="V280" s="172">
        <f ca="1">_xlfn.XLOOKUP(G280&amp;$V$2,BS_CONTROLE[CHAVE],BS_CONTROLE[Quantidade_11],"-")</f>
        <v>0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81</v>
      </c>
      <c r="V283" s="172">
        <f ca="1">_xlfn.XLOOKUP(G283&amp;$V$2,BS_CONTROLE[CHAVE],BS_CONTROLE[Quantidade_11],"-")</f>
        <v>88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>
        <f ca="1">_xlfn.XLOOKUP(G284&amp;$V$2,BS_CONTROLE[CHAVE],BS_CONTROLE[Quantidade_11],"-")</f>
        <v>0</v>
      </c>
      <c r="W284" s="172" t="str">
        <f ca="1">_xlfn.XLOOKUP(G284&amp;$W$2,BS_CONTROLE[CHAVE],BS_CONTROLE[Quantidade_11],"-")</f>
        <v>-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1210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1</v>
      </c>
      <c r="V288" s="172">
        <f ca="1">_xlfn.XLOOKUP(G288&amp;$V$2,BS_CONTROLE[CHAVE],BS_CONTROLE[Quantidade_11],"-")</f>
        <v>0</v>
      </c>
      <c r="W288" s="172" t="str">
        <f ca="1">_xlfn.XLOOKUP(G288&amp;$W$2,BS_CONTROLE[CHAVE],BS_CONTROLE[Quantidade_11],"-")</f>
        <v>-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>
        <f ca="1">_xlfn.XLOOKUP(G291&amp;$V$2,BS_CONTROLE[CHAVE],BS_CONTROLE[Quantidade_11],"-")</f>
        <v>0</v>
      </c>
      <c r="W291" s="172" t="str">
        <f ca="1">_xlfn.XLOOKUP(G291&amp;$W$2,BS_CONTROLE[CHAVE],BS_CONTROLE[Quantidade_11],"-")</f>
        <v>-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1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0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1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>
        <f ca="1">_xlfn.XLOOKUP(G295&amp;$U$2,BS_CONTROLE[CHAVE],BS_CONTROLE[Quantidade_11],"-")</f>
        <v>0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1</v>
      </c>
      <c r="V296" s="172">
        <f ca="1">_xlfn.XLOOKUP(G296&amp;$V$2,BS_CONTROLE[CHAVE],BS_CONTROLE[Quantidade_11],"-")</f>
        <v>0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2</v>
      </c>
      <c r="V298" s="172">
        <f ca="1">_xlfn.XLOOKUP(G298&amp;$V$2,BS_CONTROLE[CHAVE],BS_CONTROLE[Quantidade_11],"-")</f>
        <v>0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2</v>
      </c>
      <c r="V299" s="172">
        <f ca="1">_xlfn.XLOOKUP(G299&amp;$V$2,BS_CONTROLE[CHAVE],BS_CONTROLE[Quantidade_11],"-")</f>
        <v>0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>
        <f ca="1">_xlfn.XLOOKUP(G300&amp;$V$2,BS_CONTROLE[CHAVE],BS_CONTROLE[Quantidade_11],"-")</f>
        <v>0</v>
      </c>
      <c r="W300" s="172" t="str">
        <f ca="1">_xlfn.XLOOKUP(G300&amp;$W$2,BS_CONTROLE[CHAVE],BS_CONTROLE[Quantidade_11],"-")</f>
        <v>-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81</v>
      </c>
      <c r="V301" s="172">
        <f ca="1">_xlfn.XLOOKUP(G301&amp;$V$2,BS_CONTROLE[CHAVE],BS_CONTROLE[Quantidade_11],"-")</f>
        <v>88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1210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1</v>
      </c>
      <c r="V306" s="172">
        <f ca="1">_xlfn.XLOOKUP(G306&amp;$V$2,BS_CONTROLE[CHAVE],BS_CONTROLE[Quantidade_11],"-")</f>
        <v>0</v>
      </c>
      <c r="W306" s="172" t="str">
        <f ca="1">_xlfn.XLOOKUP(G306&amp;$W$2,BS_CONTROLE[CHAVE],BS_CONTROLE[Quantidade_11],"-")</f>
        <v>-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>
        <f ca="1">_xlfn.XLOOKUP(G308&amp;$V$2,BS_CONTROLE[CHAVE],BS_CONTROLE[Quantidade_11],"-")</f>
        <v>0</v>
      </c>
      <c r="W308" s="172" t="str">
        <f ca="1">_xlfn.XLOOKUP(G308&amp;$W$2,BS_CONTROLE[CHAVE],BS_CONTROLE[Quantidade_11],"-")</f>
        <v>-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1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0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1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1</v>
      </c>
      <c r="V314" s="172">
        <f ca="1">_xlfn.XLOOKUP(G314&amp;$V$2,BS_CONTROLE[CHAVE],BS_CONTROLE[Quantidade_11],"-")</f>
        <v>0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81</v>
      </c>
      <c r="V315" s="172">
        <f ca="1">_xlfn.XLOOKUP(G315&amp;$V$2,BS_CONTROLE[CHAVE],BS_CONTROLE[Quantidade_11],"-")</f>
        <v>88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>
        <f ca="1">_xlfn.XLOOKUP(G316&amp;$V$2,BS_CONTROLE[CHAVE],BS_CONTROLE[Quantidade_11],"-")</f>
        <v>0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>
        <f ca="1">_xlfn.XLOOKUP(G317&amp;$V$2,BS_CONTROLE[CHAVE],BS_CONTROLE[Quantidade_11],"-")</f>
        <v>0</v>
      </c>
      <c r="W317" s="172" t="str">
        <f ca="1">_xlfn.XLOOKUP(G317&amp;$W$2,BS_CONTROLE[CHAVE],BS_CONTROLE[Quantidade_11],"-")</f>
        <v>-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1</v>
      </c>
      <c r="V318" s="172">
        <f ca="1">_xlfn.XLOOKUP(G318&amp;$V$2,BS_CONTROLE[CHAVE],BS_CONTROLE[Quantidade_11],"-")</f>
        <v>0</v>
      </c>
      <c r="W318" s="172" t="str">
        <f ca="1">_xlfn.XLOOKUP(G318&amp;$W$2,BS_CONTROLE[CHAVE],BS_CONTROLE[Quantidade_11],"-")</f>
        <v>-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1210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>
        <f ca="1">_xlfn.XLOOKUP(G320&amp;$V$2,BS_CONTROLE[CHAVE],BS_CONTROLE[Quantidade_11],"-")</f>
        <v>0</v>
      </c>
      <c r="W320" s="172" t="str">
        <f ca="1">_xlfn.XLOOKUP(G320&amp;$W$2,BS_CONTROLE[CHAVE],BS_CONTROLE[Quantidade_11],"-")</f>
        <v>-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1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0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>
        <f ca="1">_xlfn.XLOOKUP(G322&amp;$U$2,BS_CONTROLE[CHAVE],BS_CONTROLE[Quantidade_11],"-")</f>
        <v>309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1</v>
      </c>
      <c r="V325" s="172">
        <f ca="1">_xlfn.XLOOKUP(G325&amp;$V$2,BS_CONTROLE[CHAVE],BS_CONTROLE[Quantidade_11],"-")</f>
        <v>0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1210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1</v>
      </c>
      <c r="V330" s="172">
        <f ca="1">_xlfn.XLOOKUP(G330&amp;$V$2,BS_CONTROLE[CHAVE],BS_CONTROLE[Quantidade_11],"-")</f>
        <v>0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>
        <f ca="1">_xlfn.XLOOKUP(G332&amp;$V$2,BS_CONTROLE[CHAVE],BS_CONTROLE[Quantidade_11],"-")</f>
        <v>0</v>
      </c>
      <c r="W332" s="172" t="str">
        <f ca="1">_xlfn.XLOOKUP(G332&amp;$W$2,BS_CONTROLE[CHAVE],BS_CONTROLE[Quantidade_11],"-")</f>
        <v>-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1672</v>
      </c>
      <c r="V333" s="172">
        <f ca="1">_xlfn.XLOOKUP(G333&amp;$V$2,BS_CONTROLE[CHAVE],BS_CONTROLE[Quantidade_11],"-")</f>
        <v>0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2</v>
      </c>
      <c r="V334" s="172">
        <f ca="1">_xlfn.XLOOKUP(G334&amp;$V$2,BS_CONTROLE[CHAVE],BS_CONTROLE[Quantidade_11],"-")</f>
        <v>0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2</v>
      </c>
      <c r="V335" s="172">
        <f ca="1">_xlfn.XLOOKUP(G335&amp;$V$2,BS_CONTROLE[CHAVE],BS_CONTROLE[Quantidade_11],"-")</f>
        <v>0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81</v>
      </c>
      <c r="V336" s="172">
        <f ca="1">_xlfn.XLOOKUP(G336&amp;$V$2,BS_CONTROLE[CHAVE],BS_CONTROLE[Quantidade_11],"-")</f>
        <v>88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>
        <f ca="1">_xlfn.XLOOKUP(G337&amp;$V$2,BS_CONTROLE[CHAVE],BS_CONTROLE[Quantidade_11],"-")</f>
        <v>0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1</v>
      </c>
      <c r="V339" s="172">
        <f ca="1">_xlfn.XLOOKUP(G339&amp;$V$2,BS_CONTROLE[CHAVE],BS_CONTROLE[Quantidade_11],"-")</f>
        <v>0</v>
      </c>
      <c r="W339" s="172" t="str">
        <f ca="1">_xlfn.XLOOKUP(G339&amp;$W$2,BS_CONTROLE[CHAVE],BS_CONTROLE[Quantidade_11],"-")</f>
        <v>-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>
        <f ca="1">_xlfn.XLOOKUP(G343&amp;$V$2,BS_CONTROLE[CHAVE],BS_CONTROLE[Quantidade_11],"-")</f>
        <v>0</v>
      </c>
      <c r="W343" s="172" t="str">
        <f ca="1">_xlfn.XLOOKUP(G343&amp;$W$2,BS_CONTROLE[CHAVE],BS_CONTROLE[Quantidade_11],"-")</f>
        <v>-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1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1210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1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0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81</v>
      </c>
      <c r="V349" s="172">
        <f ca="1">_xlfn.XLOOKUP(G349&amp;$V$2,BS_CONTROLE[CHAVE],BS_CONTROLE[Quantidade_11],"-")</f>
        <v>88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>
        <f ca="1">_xlfn.XLOOKUP(G350&amp;$V$2,BS_CONTROLE[CHAVE],BS_CONTROLE[Quantidade_11],"-")</f>
        <v>0</v>
      </c>
      <c r="W350" s="172" t="str">
        <f ca="1">_xlfn.XLOOKUP(G350&amp;$W$2,BS_CONTROLE[CHAVE],BS_CONTROLE[Quantidade_11],"-")</f>
        <v>-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>
        <f ca="1">_xlfn.XLOOKUP(G351&amp;$V$2,BS_CONTROLE[CHAVE],BS_CONTROLE[Quantidade_11],"-")</f>
        <v>0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1</v>
      </c>
      <c r="V353" s="172">
        <f ca="1">_xlfn.XLOOKUP(G353&amp;$V$2,BS_CONTROLE[CHAVE],BS_CONTROLE[Quantidade_11],"-")</f>
        <v>0</v>
      </c>
      <c r="W353" s="172" t="str">
        <f ca="1">_xlfn.XLOOKUP(G353&amp;$W$2,BS_CONTROLE[CHAVE],BS_CONTROLE[Quantidade_11],"-")</f>
        <v>-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1210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1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0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81</v>
      </c>
      <c r="V358" s="172">
        <f ca="1">_xlfn.XLOOKUP(G358&amp;$V$2,BS_CONTROLE[CHAVE],BS_CONTROLE[Quantidade_11],"-")</f>
        <v>88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>
        <f ca="1">_xlfn.XLOOKUP(G361&amp;$V$2,BS_CONTROLE[CHAVE],BS_CONTROLE[Quantidade_11],"-")</f>
        <v>0</v>
      </c>
      <c r="W361" s="172" t="str">
        <f ca="1">_xlfn.XLOOKUP(G361&amp;$W$2,BS_CONTROLE[CHAVE],BS_CONTROLE[Quantidade_11],"-")</f>
        <v>-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1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1</v>
      </c>
      <c r="V365" s="172">
        <f ca="1">_xlfn.XLOOKUP(G365&amp;$V$2,BS_CONTROLE[CHAVE],BS_CONTROLE[Quantidade_11],"-")</f>
        <v>0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1210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1672</v>
      </c>
      <c r="V368" s="172">
        <f ca="1">_xlfn.XLOOKUP(G368&amp;$V$2,BS_CONTROLE[CHAVE],BS_CONTROLE[Quantidade_11],"-")</f>
        <v>0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2</v>
      </c>
      <c r="V369" s="172">
        <f ca="1">_xlfn.XLOOKUP(G369&amp;$V$2,BS_CONTROLE[CHAVE],BS_CONTROLE[Quantidade_11],"-")</f>
        <v>0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2</v>
      </c>
      <c r="V370" s="172">
        <f ca="1">_xlfn.XLOOKUP(G370&amp;$V$2,BS_CONTROLE[CHAVE],BS_CONTROLE[Quantidade_11],"-")</f>
        <v>0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1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0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81</v>
      </c>
      <c r="V372" s="172">
        <f ca="1">_xlfn.XLOOKUP(G372&amp;$V$2,BS_CONTROLE[CHAVE],BS_CONTROLE[Quantidade_11],"-")</f>
        <v>88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>
        <f ca="1">_xlfn.XLOOKUP(G373&amp;$V$2,BS_CONTROLE[CHAVE],BS_CONTROLE[Quantidade_11],"-")</f>
        <v>0</v>
      </c>
      <c r="W373" s="172" t="str">
        <f ca="1">_xlfn.XLOOKUP(G373&amp;$W$2,BS_CONTROLE[CHAVE],BS_CONTROLE[Quantidade_11],"-")</f>
        <v>-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1</v>
      </c>
      <c r="V375" s="172">
        <f ca="1">_xlfn.XLOOKUP(G375&amp;$V$2,BS_CONTROLE[CHAVE],BS_CONTROLE[Quantidade_11],"-")</f>
        <v>0</v>
      </c>
      <c r="W375" s="172" t="str">
        <f ca="1">_xlfn.XLOOKUP(G375&amp;$W$2,BS_CONTROLE[CHAVE],BS_CONTROLE[Quantidade_11],"-")</f>
        <v>-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>
        <f ca="1">_xlfn.XLOOKUP(G376&amp;$V$2,BS_CONTROLE[CHAVE],BS_CONTROLE[Quantidade_11],"-")</f>
        <v>0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81</v>
      </c>
      <c r="V377" s="172">
        <f ca="1">_xlfn.XLOOKUP(G377&amp;$V$2,BS_CONTROLE[CHAVE],BS_CONTROLE[Quantidade_11],"-")</f>
        <v>88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1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0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>
        <f ca="1">_xlfn.XLOOKUP(G383&amp;$V$2,BS_CONTROLE[CHAVE],BS_CONTROLE[Quantidade_11],"-")</f>
        <v>0</v>
      </c>
      <c r="W383" s="172" t="str">
        <f ca="1">_xlfn.XLOOKUP(G383&amp;$W$2,BS_CONTROLE[CHAVE],BS_CONTROLE[Quantidade_11],"-")</f>
        <v>-</v>
      </c>
    </row>
    <row r="384" spans="1:23" s="100" customFormat="1" hidden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>
        <f ca="1">_xlfn.XLOOKUP(G384&amp;$U$2,BS_CONTROLE[CHAVE],BS_CONTROLE[Quantidade_11],"-")</f>
        <v>1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>
        <f ca="1">_xlfn.XLOOKUP(G385&amp;$U$2,BS_CONTROLE[CHAVE],BS_CONTROLE[Quantidade_11],"-")</f>
        <v>309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 hidden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1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1</v>
      </c>
      <c r="V387" s="172">
        <f ca="1">_xlfn.XLOOKUP(G387&amp;$V$2,BS_CONTROLE[CHAVE],BS_CONTROLE[Quantidade_11],"-")</f>
        <v>0</v>
      </c>
      <c r="W387" s="172" t="str">
        <f ca="1">_xlfn.XLOOKUP(G387&amp;$W$2,BS_CONTROLE[CHAVE],BS_CONTROLE[Quantidade_11],"-")</f>
        <v>-</v>
      </c>
    </row>
    <row r="388" spans="1:23" s="100" customFormat="1" hidden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1210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>
        <f ca="1">_xlfn.XLOOKUP(G390&amp;$U$2,BS_CONTROLE[CHAVE],BS_CONTROLE[Quantidade_11],"-")</f>
        <v>0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1</v>
      </c>
      <c r="V391" s="172">
        <f ca="1">_xlfn.XLOOKUP(G391&amp;$V$2,BS_CONTROLE[CHAVE],BS_CONTROLE[Quantidade_11],"-")</f>
        <v>0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>
        <f ca="1">_xlfn.XLOOKUP(G392&amp;$U$2,BS_CONTROLE[CHAVE],BS_CONTROLE[Quantidade_11],"-")</f>
        <v>0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>
        <f ca="1">_xlfn.XLOOKUP(G393&amp;$U$2,BS_CONTROLE[CHAVE],BS_CONTROLE[Quantidade_11],"-")</f>
        <v>1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1672</v>
      </c>
      <c r="V394" s="172">
        <f ca="1">_xlfn.XLOOKUP(G394&amp;$V$2,BS_CONTROLE[CHAVE],BS_CONTROLE[Quantidade_11],"-")</f>
        <v>0</v>
      </c>
      <c r="W394" s="172" t="str">
        <f ca="1">_xlfn.XLOOKUP(G394&amp;$W$2,BS_CONTROLE[CHAVE],BS_CONTROLE[Quantidade_11],"-")</f>
        <v>-</v>
      </c>
    </row>
    <row r="395" spans="1:23" s="100" customFormat="1" hidden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2</v>
      </c>
      <c r="V395" s="172">
        <f ca="1">_xlfn.XLOOKUP(G395&amp;$V$2,BS_CONTROLE[CHAVE],BS_CONTROLE[Quantidade_11],"-")</f>
        <v>0</v>
      </c>
      <c r="W395" s="172" t="str">
        <f ca="1">_xlfn.XLOOKUP(G395&amp;$W$2,BS_CONTROLE[CHAVE],BS_CONTROLE[Quantidade_11],"-")</f>
        <v>-</v>
      </c>
    </row>
    <row r="396" spans="1:23" s="100" customFormat="1" hidden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2</v>
      </c>
      <c r="V396" s="172">
        <f ca="1">_xlfn.XLOOKUP(G396&amp;$V$2,BS_CONTROLE[CHAVE],BS_CONTROLE[Quantidade_11],"-")</f>
        <v>0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1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0</v>
      </c>
    </row>
    <row r="398" spans="1:23" s="100" customFormat="1" hidden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>
        <f ca="1">_xlfn.XLOOKUP(G398&amp;$V$2,BS_CONTROLE[CHAVE],BS_CONTROLE[Quantidade_11],"-")</f>
        <v>0</v>
      </c>
      <c r="W398" s="172" t="str">
        <f ca="1">_xlfn.XLOOKUP(G398&amp;$W$2,BS_CONTROLE[CHAVE],BS_CONTROLE[Quantidade_11],"-")</f>
        <v>-</v>
      </c>
    </row>
    <row r="399" spans="1:23" s="100" customFormat="1" hidden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1</v>
      </c>
      <c r="V399" s="172">
        <f ca="1">_xlfn.XLOOKUP(G399&amp;$V$2,BS_CONTROLE[CHAVE],BS_CONTROLE[Quantidade_11],"-")</f>
        <v>0</v>
      </c>
      <c r="W399" s="172" t="str">
        <f ca="1">_xlfn.XLOOKUP(G399&amp;$W$2,BS_CONTROLE[CHAVE],BS_CONTROLE[Quantidade_11],"-")</f>
        <v>-</v>
      </c>
    </row>
    <row r="400" spans="1:23" s="100" customFormat="1" hidden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>
        <f ca="1">_xlfn.XLOOKUP(G400&amp;$V$2,BS_CONTROLE[CHAVE],BS_CONTROLE[Quantidade_11],"-")</f>
        <v>0</v>
      </c>
      <c r="W400" s="172" t="str">
        <f ca="1">_xlfn.XLOOKUP(G400&amp;$W$2,BS_CONTROLE[CHAVE],BS_CONTROLE[Quantidade_11],"-")</f>
        <v>-</v>
      </c>
    </row>
    <row r="401" spans="1:23" s="100" customFormat="1" hidden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81</v>
      </c>
      <c r="V401" s="172">
        <f ca="1">_xlfn.XLOOKUP(G401&amp;$V$2,BS_CONTROLE[CHAVE],BS_CONTROLE[Quantidade_11],"-")</f>
        <v>88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>
        <f ca="1">_xlfn.XLOOKUP(G402&amp;$U$2,BS_CONTROLE[CHAVE],BS_CONTROLE[Quantidade_11],"-")</f>
        <v>0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>
        <f ca="1">_xlfn.XLOOKUP(G405&amp;$V$2,BS_CONTROLE[CHAVE],BS_CONTROLE[Quantidade_11],"-")</f>
        <v>0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>
        <f ca="1">_xlfn.XLOOKUP(G406&amp;$U$2,BS_CONTROLE[CHAVE],BS_CONTROLE[Quantidade_11],"-")</f>
        <v>1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1</v>
      </c>
      <c r="V407" s="172">
        <f ca="1">_xlfn.XLOOKUP(G407&amp;$V$2,BS_CONTROLE[CHAVE],BS_CONTROLE[Quantidade_11],"-")</f>
        <v>0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 t="str">
        <f>IF(SP_NORTE!H412="","*",SP_NORTE!H412)</f>
        <v>ZRU1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1</v>
      </c>
      <c r="V409" s="172">
        <f ca="1">_xlfn.XLOOKUP(G409&amp;$V$2,BS_CONTROLE[CHAVE],BS_CONTROLE[Quantidade_11],"-")</f>
        <v>0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1210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 hidden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OUTRA ATIVIDADE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BINÁRIO</v>
      </c>
      <c r="S412" s="183" t="str">
        <f>IF(SP_NORTE!V415="","*",SP_NORTE!V415)</f>
        <v xml:space="preserve">Luiz / Guilherme </v>
      </c>
      <c r="T412" s="183" t="str">
        <f>IF(SP_NORTE!W415="","*",SP_NORTE!W415)</f>
        <v>Troca de barra</v>
      </c>
      <c r="U412" s="172">
        <f ca="1">_xlfn.XLOOKUP(G412&amp;$U$2,BS_CONTROLE[CHAVE],BS_CONTROLE[Quantidade_11],"-")</f>
        <v>2</v>
      </c>
      <c r="V412" s="172">
        <f ca="1">_xlfn.XLOOKUP(G412&amp;$V$2,BS_CONTROLE[CHAVE],BS_CONTROLE[Quantidade_11],"-")</f>
        <v>0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OUTRA ATIVIDADE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BINÁRIO</v>
      </c>
      <c r="S413" s="183" t="str">
        <f>IF(SP_NORTE!V416="","*",SP_NORTE!V416)</f>
        <v xml:space="preserve">Luiz / Guilherme </v>
      </c>
      <c r="T413" s="183" t="str">
        <f>IF(SP_NORTE!W416="","*",SP_NORTE!W416)</f>
        <v>Troca de barra</v>
      </c>
      <c r="U413" s="172">
        <f ca="1">_xlfn.XLOOKUP(G413&amp;$U$2,BS_CONTROLE[CHAVE],BS_CONTROLE[Quantidade_11],"-")</f>
        <v>2</v>
      </c>
      <c r="V413" s="172">
        <f ca="1">_xlfn.XLOOKUP(G413&amp;$V$2,BS_CONTROLE[CHAVE],BS_CONTROLE[Quantidade_11],"-")</f>
        <v>0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ZTO1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>
        <f ca="1">_xlfn.XLOOKUP(G416&amp;$V$2,BS_CONTROLE[CHAVE],BS_CONTROLE[Quantidade_11],"-")</f>
        <v>0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>
        <f ca="1">_xlfn.XLOOKUP(G419&amp;$V$2,BS_CONTROLE[CHAVE],BS_CONTROLE[Quantidade_11],"-")</f>
        <v>0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1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0</v>
      </c>
    </row>
    <row r="424" spans="1:23" s="100" customFormat="1" hidden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>
        <f ca="1">_xlfn.XLOOKUP(G424&amp;$U$2,BS_CONTROLE[CHAVE],BS_CONTROLE[Quantidade_11],"-")</f>
        <v>0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1964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9" dateTimeGrouping="day"/>
      </filters>
    </filterColumn>
    <filterColumn colId="6">
      <filters>
        <filter val="V40"/>
        <filter val="V88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1965</v>
      </c>
      <c r="D5" s="297"/>
      <c r="E5" s="297"/>
      <c r="F5" s="297"/>
      <c r="G5" s="297"/>
      <c r="H5" s="297"/>
      <c r="I5" s="297"/>
      <c r="J5" s="298"/>
      <c r="K5" s="299" t="s">
        <v>1966</v>
      </c>
      <c r="L5" s="300"/>
      <c r="M5" s="300"/>
      <c r="N5" s="300"/>
      <c r="O5" s="301" t="s">
        <v>1967</v>
      </c>
      <c r="P5" s="302"/>
    </row>
    <row r="6" spans="1:16" s="82" customFormat="1" ht="15" customHeight="1">
      <c r="A6" s="74" t="s">
        <v>1962</v>
      </c>
      <c r="B6" s="83" t="s">
        <v>1961</v>
      </c>
      <c r="C6" s="84" t="s">
        <v>1063</v>
      </c>
      <c r="D6" s="85" t="s">
        <v>1064</v>
      </c>
      <c r="E6" s="84" t="s">
        <v>1968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1969</v>
      </c>
      <c r="M6" s="88" t="s">
        <v>710</v>
      </c>
      <c r="N6" s="89" t="s">
        <v>1058</v>
      </c>
      <c r="O6" s="225" t="s">
        <v>1101</v>
      </c>
      <c r="P6" s="150" t="s">
        <v>1970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 t="str">
        <f>IF(SP_NORTE!H412="","*",SP_NORTE!H412)</f>
        <v>ZRU1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 t="str">
        <f>IF(SP_NORTE!AK412="","*",SP_NORTE!AK412)</f>
        <v>ZRU1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ZTO1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ZTO1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1971</v>
      </c>
      <c r="C2" s="135" t="s">
        <v>1048</v>
      </c>
      <c r="D2" s="84" t="s">
        <v>1050</v>
      </c>
      <c r="E2" s="84" t="s">
        <v>1972</v>
      </c>
      <c r="F2" s="112" t="s">
        <v>1973</v>
      </c>
      <c r="G2" s="84" t="s">
        <v>1974</v>
      </c>
      <c r="H2" s="84" t="s">
        <v>1975</v>
      </c>
      <c r="I2" s="84" t="s">
        <v>1976</v>
      </c>
      <c r="J2" s="84" t="s">
        <v>1977</v>
      </c>
      <c r="K2" s="86" t="s">
        <v>1978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 t="str">
        <f>IF(SP_NORTE!H412="","*",SP_NORTE!H412)</f>
        <v>ZRU1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ZTO1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E624C99B-87DD-425B-93C0-23045A55421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2025-10-29T10:43:27Z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