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07" documentId="120_S{118792C3-22EF-5104-A093-F22BFE3913F3}" xr6:coauthVersionLast="47" xr6:coauthVersionMax="47" xr10:uidLastSave="{9D5D8EBF-7ECC-45B7-8CA4-DF67A3293F2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<sst xmlns="http://schemas.openxmlformats.org/spreadsheetml/2006/main" count="5904" uniqueCount="1488">
  <si>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</si>
  <si>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</si>
  <si>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</si>
  <si>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</si>
  <si>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</si>
  <si>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</si>
  <si>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</si>
  <si>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</si>
  <si>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</si>
  <si>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</si>
  <si>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</si>
  <si>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</si>
  <si>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</si>
  <si>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</si>
  <si>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</si>
  <si>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</si>
  <si>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</si>
  <si>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</si>
  <si>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</si>
  <si>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</si>
  <si>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</si>
  <si>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</si>
  <si>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</si>
  <si>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</si>
  <si>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</si>
  <si>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</si>
  <si>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</si>
  <si>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</si>
  <si>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</si>
  <si>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</si>
  <si>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</si>
  <si>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</si>
  <si>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</si>
  <si>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</si>
  <si>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</si>
  <si>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</si>
  <si>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</si>
  <si>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</si>
  <si>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</si>
  <si>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</si>
  <si>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</si>
  <si>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</si>
  <si>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</si>
  <si>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</si>
  <si>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</si>
  <si>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</si>
  <si>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</si>
  <si>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</si>
  <si>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</si>
  <si>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</si>
  <si>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</si>
  <si>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</si>
  <si>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</si>
  <si>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</si>
  <si>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</si>
  <si>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</si>
  <si>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</si>
  <si>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</si>
  <si>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</si>
  <si>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</si>
  <si>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</si>
  <si>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</si>
  <si>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</si>
  <si>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</si>
  <si>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</si>
  <si>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</si>
  <si>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</si>
  <si>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</si>
  <si>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</si>
  <si>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</si>
  <si>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</si>
  <si>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</si>
  <si>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</si>
  <si>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</si>
  <si>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</si>
  <si>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</si>
  <si>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</si>
  <si>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</si>
  <si>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</si>
  <si>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</si>
  <si>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</si>
  <si>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</si>
  <si>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</si>
  <si>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</si>
  <si>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</si>
  <si>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</si>
  <si>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</si>
  <si>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</si>
  <si>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</si>
  <si>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</si>
  <si>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</si>
  <si>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</si>
  <si>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</si>
  <si>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</si>
  <si>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</si>
  <si>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</si>
  <si>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</si>
  <si>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</si>
  <si>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</si>
  <si>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</si>
  <si>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</si>
  <si>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</si>
  <si>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</si>
  <si>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</si>
  <si>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</si>
  <si>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</si>
  <si>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</si>
  <si>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</si>
  <si>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</si>
  <si>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</si>
  <si>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</si>
  <si>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</si>
  <si>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</si>
  <si>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</si>
  <si>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</si>
  <si>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</si>
  <si>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</si>
  <si>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</si>
  <si>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</si>
  <si>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</si>
  <si>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</si>
  <si>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</si>
  <si>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</si>
  <si>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</si>
  <si>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</si>
  <si>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</si>
  <si>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</si>
  <si>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</si>
  <si>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</si>
  <si>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</si>
  <si>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</si>
  <si>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</si>
  <si>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</si>
  <si>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</si>
  <si>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</si>
  <si>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</si>
  <si>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</si>
  <si>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</si>
  <si>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</si>
  <si>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</si>
  <si>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</si>
  <si>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</si>
  <si>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</si>
  <si>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</si>
  <si>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</si>
  <si>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</si>
  <si>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</si>
  <si>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</si>
  <si>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</si>
  <si>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</si>
  <si>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</si>
  <si>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</si>
  <si>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</si>
  <si>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</si>
  <si>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</si>
  <si>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</si>
  <si>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</si>
  <si>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</si>
  <si>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</si>
  <si>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</si>
  <si>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</si>
  <si>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</si>
  <si>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</si>
  <si>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</si>
  <si>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</si>
  <si>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</si>
  <si>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</si>
  <si>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</si>
  <si>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</si>
  <si>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</si>
  <si>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</si>
  <si>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</si>
  <si>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</si>
  <si>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</si>
  <si>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</si>
  <si>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</si>
  <si>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</si>
  <si>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</si>
  <si>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</si>
  <si>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</si>
  <si>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</si>
  <si>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</si>
  <si>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</si>
  <si>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</si>
  <si>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</si>
  <si>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</si>
  <si>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</si>
  <si>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</si>
  <si>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</si>
  <si>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</si>
  <si>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</si>
  <si>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</si>
  <si>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</si>
  <si>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</si>
  <si>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</si>
  <si>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</si>
  <si>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</si>
  <si>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</si>
  <si>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</si>
  <si>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</si>
  <si>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</si>
  <si>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</si>
  <si>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</si>
  <si>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</si>
  <si>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</si>
  <si>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</si>
  <si>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</si>
  <si>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</si>
  <si>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</si>
  <si>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</si>
  <si>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</si>
  <si>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</si>
  <si>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</si>
  <si>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</si>
  <si>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</si>
  <si>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</si>
  <si>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</si>
  <si>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</si>
  <si>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</si>
  <si>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</si>
  <si>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</si>
  <si>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</si>
  <si>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</si>
  <si>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</si>
  <si>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</si>
  <si>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</si>
  <si>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</si>
  <si>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</si>
  <si>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</si>
  <si>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</si>
  <si>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</si>
  <si>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</si>
  <si>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</si>
  <si>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</si>
  <si>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</si>
  <si>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</si>
  <si>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</si>
  <si>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</si>
  <si>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</si>
  <si>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</si>
  <si>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</si>
  <si>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</si>
  <si>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</si>
  <si>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</si>
  <si>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</si>
  <si>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</si>
  <si>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</si>
  <si>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</si>
  <si>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</si>
  <si>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</si>
  <si>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</si>
  <si>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</si>
  <si>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</si>
  <si>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</si>
  <si>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</si>
  <si>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</si>
  <si>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</si>
  <si>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</si>
  <si>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</si>
  <si>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</si>
  <si>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</si>
  <si>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</si>
  <si>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</si>
  <si>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</si>
  <si>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</si>
  <si>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</si>
  <si>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</si>
  <si>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</si>
  <si>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</si>
  <si>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</si>
  <si>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</si>
  <si>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</si>
  <si>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</si>
  <si>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</si>
  <si>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</si>
  <si>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</si>
  <si>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</si>
  <si>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</si>
  <si>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</si>
  <si>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</si>
  <si>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</si>
  <si>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</si>
  <si>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</si>
  <si>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</si>
  <si>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</si>
  <si>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</si>
  <si>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</si>
  <si>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</si>
  <si>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</si>
  <si>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</si>
  <si>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</si>
  <si>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</si>
  <si>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</si>
  <si>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</si>
  <si>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</si>
  <si>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</si>
  <si>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</si>
  <si>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</si>
  <si>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</si>
  <si>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</si>
  <si>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</si>
  <si>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</si>
  <si>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</si>
  <si>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</si>
  <si>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</si>
  <si>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</si>
  <si>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</si>
  <si>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</si>
  <si>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</si>
  <si>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</si>
  <si>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</si>
  <si>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</si>
  <si>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</si>
  <si>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</si>
  <si>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</si>
  <si>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</si>
  <si>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</si>
  <si>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</si>
  <si>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</si>
  <si>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</si>
  <si>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</si>
  <si>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</si>
  <si>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</si>
  <si>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</si>
  <si>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</si>
  <si>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</si>
  <si>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</si>
  <si>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</si>
  <si>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</si>
  <si>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</si>
  <si>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</si>
  <si>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</si>
  <si>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</si>
  <si>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</si>
  <si>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</si>
  <si>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</si>
  <si>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</si>
  <si>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</si>
  <si>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</si>
  <si>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</si>
  <si>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</si>
  <si>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</si>
  <si>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</si>
  <si>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</si>
  <si>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</si>
  <si>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</si>
  <si>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</si>
  <si>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</si>
  <si>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</si>
  <si>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</si>
  <si>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</si>
  <si>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</si>
  <si>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</si>
  <si>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</si>
  <si>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</si>
  <si>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</si>
  <si>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</si>
  <si>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</si>
  <si>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</si>
  <si>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</si>
  <si>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</si>
  <si>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</si>
  <si>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</si>
  <si>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</si>
  <si>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</si>
  <si>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</si>
  <si>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</si>
  <si>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</si>
  <si>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</si>
  <si>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</si>
  <si>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</si>
  <si>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</si>
  <si>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</si>
  <si>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</si>
  <si>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</si>
  <si>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</si>
  <si>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</si>
  <si>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</si>
  <si>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</si>
  <si>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</si>
  <si>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</si>
  <si>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</si>
  <si>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</si>
  <si>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</si>
  <si>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</si>
  <si>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</si>
  <si>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</si>
  <si>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</si>
  <si>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</si>
  <si>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</si>
  <si>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</si>
  <si>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</si>
  <si>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</si>
  <si>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</si>
  <si>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</si>
  <si>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</si>
  <si>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</si>
  <si>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</si>
  <si>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</si>
  <si>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</si>
  <si>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</si>
  <si>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</si>
  <si>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</si>
  <si>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</si>
  <si>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</si>
  <si>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</si>
  <si>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</si>
  <si>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</si>
  <si>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</si>
  <si>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</si>
  <si>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</si>
  <si>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</si>
  <si>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</si>
  <si>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</si>
  <si>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</si>
  <si>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</si>
  <si>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</si>
  <si>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</si>
  <si>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</si>
  <si>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</si>
  <si>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</si>
  <si>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</si>
  <si>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</si>
  <si>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</si>
  <si>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</si>
  <si>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</si>
  <si>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</si>
  <si>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</si>
  <si>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</si>
  <si>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</si>
  <si>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</si>
  <si>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</si>
  <si>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</si>
  <si>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</si>
  <si>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</si>
  <si>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</si>
  <si>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</si>
  <si>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</si>
  <si>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</si>
  <si>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</si>
  <si>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</si>
  <si>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</si>
  <si>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</si>
  <si>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</si>
  <si>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</si>
  <si>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</si>
  <si>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</si>
  <si>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</si>
  <si>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</si>
  <si>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</si>
  <si>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</si>
  <si>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</si>
  <si>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</si>
  <si>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</si>
  <si>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</si>
  <si>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</si>
  <si>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</si>
  <si>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</si>
  <si>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</si>
  <si>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</si>
  <si>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</si>
  <si>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</si>
  <si>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</si>
  <si>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</si>
  <si>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</si>
  <si>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</si>
  <si>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</si>
  <si>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</si>
  <si>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</si>
  <si>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</si>
  <si>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</si>
  <si>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</si>
  <si>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</si>
  <si>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</si>
  <si>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</si>
  <si>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</si>
  <si>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</si>
  <si>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</si>
  <si>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</si>
  <si>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</si>
  <si>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</si>
  <si>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</si>
  <si>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</si>
  <si>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</si>
  <si>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</si>
  <si>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</si>
  <si>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</si>
  <si>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</si>
  <si>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</si>
  <si>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</si>
  <si>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</si>
  <si>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</si>
  <si>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</si>
  <si>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</si>
  <si>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</si>
  <si>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</si>
  <si>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</si>
  <si>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</si>
  <si>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</si>
  <si>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</si>
  <si>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</si>
  <si>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</si>
  <si>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</si>
  <si>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</si>
  <si>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</si>
  <si>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</si>
  <si>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</si>
  <si>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</si>
  <si>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</si>
  <si>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</si>
  <si>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</si>
  <si>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</si>
  <si>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</si>
  <si>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</si>
  <si>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</si>
  <si>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</si>
  <si>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</si>
  <si>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</si>
  <si>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</si>
  <si>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</si>
  <si>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</si>
  <si>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</si>
  <si>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</si>
  <si>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</si>
  <si>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</si>
  <si>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</si>
  <si>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</si>
  <si>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</si>
  <si>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</si>
  <si>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</si>
  <si>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</si>
  <si>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</si>
  <si>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</si>
  <si>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</si>
  <si>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</si>
  <si>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</si>
  <si>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</si>
  <si>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</si>
  <si>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</si>
  <si>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</si>
  <si>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</si>
  <si>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</si>
  <si>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</si>
  <si>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</si>
  <si>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</si>
  <si>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</si>
  <si>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</si>
  <si>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</si>
  <si>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</si>
  <si>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</si>
  <si>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</si>
  <si>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</si>
  <si>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</si>
  <si>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</si>
  <si>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</si>
  <si>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</si>
  <si>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</si>
  <si>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</si>
  <si>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</si>
  <si>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</si>
  <si>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</si>
  <si>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</si>
  <si>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</si>
  <si>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</si>
  <si>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</si>
  <si>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</si>
  <si>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</si>
  <si>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</si>
  <si>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</si>
  <si>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</si>
  <si>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</si>
  <si>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</si>
  <si>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</si>
  <si>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</si>
  <si>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</si>
  <si>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</si>
  <si>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</si>
  <si>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</si>
  <si>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</si>
  <si>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</si>
  <si>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</si>
  <si>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</si>
  <si>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</si>
  <si>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</si>
  <si>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</si>
  <si>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</si>
  <si>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</si>
  <si>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</si>
  <si>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</si>
  <si>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</si>
  <si>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</si>
  <si>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</si>
  <si>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</si>
  <si>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</si>
  <si>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</si>
  <si>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</si>
  <si>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</si>
  <si>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</si>
  <si>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</si>
  <si>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</si>
  <si>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</si>
  <si>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</si>
  <si>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</si>
  <si>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</si>
  <si>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</si>
  <si>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</si>
  <si>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</si>
  <si>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</si>
  <si>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</si>
  <si>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</si>
  <si>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</si>
  <si>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</si>
  <si>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</si>
  <si>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</si>
  <si>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</si>
  <si>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</si>
  <si>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</si>
  <si>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</si>
  <si>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</si>
  <si>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</si>
  <si>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</si>
  <si>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</si>
  <si>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</si>
  <si>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</si>
  <si>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</si>
  <si>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</si>
  <si>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</si>
  <si>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</si>
  <si>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</si>
  <si>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</si>
  <si>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</si>
  <si>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</si>
  <si>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</si>
  <si>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</si>
  <si>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</si>
  <si>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</si>
  <si>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</si>
  <si>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</si>
  <si>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</si>
  <si>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</si>
  <si>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</si>
  <si>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</si>
  <si>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</si>
  <si>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</si>
  <si>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</si>
  <si>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</si>
  <si>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</si>
  <si>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</si>
  <si>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</si>
  <si>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</si>
  <si>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</si>
  <si>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</si>
  <si>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</si>
  <si>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</si>
  <si>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</si>
  <si>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</si>
  <si>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</si>
  <si>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</si>
  <si>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</si>
  <si>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</si>
  <si>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</si>
  <si>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</si>
  <si>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</si>
  <si>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</si>
  <si>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</si>
  <si>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</si>
  <si>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</si>
  <si>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</si>
  <si>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</si>
  <si>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</si>
  <si>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</si>
  <si>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</si>
  <si>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</si>
  <si>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</si>
  <si>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</si>
  <si>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</si>
  <si>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</si>
  <si>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</si>
  <si>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</si>
  <si>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</si>
  <si>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</si>
  <si>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</si>
  <si>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</si>
  <si>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</si>
  <si>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</si>
  <si>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</si>
  <si>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</si>
  <si>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</si>
  <si>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</si>
  <si>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</si>
  <si>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</si>
  <si>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</si>
  <si>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</si>
  <si>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</si>
  <si>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</si>
  <si>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</si>
  <si>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</si>
  <si>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</si>
  <si>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</si>
  <si>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</si>
  <si>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</si>
  <si>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</si>
  <si>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</si>
  <si>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</si>
  <si>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</si>
  <si>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</si>
  <si>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</si>
  <si>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</si>
  <si>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</si>
  <si>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</si>
  <si>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</si>
  <si>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</si>
  <si>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</si>
  <si>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</si>
  <si>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</si>
  <si>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</si>
  <si>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</si>
  <si>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</si>
  <si>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</si>
  <si>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</si>
  <si>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</si>
  <si>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</si>
  <si>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</si>
  <si>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</si>
  <si>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</si>
  <si>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</si>
  <si>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</si>
  <si>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</si>
  <si>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</si>
  <si>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</si>
  <si>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</si>
  <si>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</si>
  <si>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</si>
  <si>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</si>
  <si>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</si>
  <si>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</si>
  <si>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</si>
  <si>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</si>
  <si>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</si>
  <si>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</si>
  <si>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</si>
  <si>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</si>
  <si>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</si>
  <si>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</si>
  <si>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</si>
  <si>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</si>
  <si>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</si>
  <si>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</si>
  <si>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</si>
  <si>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</si>
  <si>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</si>
  <si>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</si>
  <si>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</si>
  <si>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</si>
  <si>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</si>
  <si>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</si>
  <si>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</si>
  <si>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</si>
  <si>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</si>
  <si>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</si>
  <si>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</si>
  <si>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</si>
  <si>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</si>
  <si>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</si>
  <si>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</si>
  <si>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</si>
  <si>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</si>
  <si>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</si>
  <si>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</si>
  <si>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</si>
  <si>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</si>
  <si>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</si>
  <si>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</si>
  <si>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</si>
  <si>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</si>
  <si>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</si>
  <si>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</si>
  <si>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</si>
  <si>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</si>
  <si>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</si>
  <si>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</si>
  <si>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</si>
  <si>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</si>
  <si>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</si>
  <si>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</si>
  <si>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</si>
  <si>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</si>
  <si>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</si>
  <si>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</si>
  <si>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</si>
  <si>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</si>
  <si>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</si>
  <si>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</si>
  <si>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</si>
  <si>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</si>
  <si>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</si>
  <si>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</si>
  <si>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</si>
  <si>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</si>
  <si>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</si>
  <si>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</si>
  <si>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</si>
  <si>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</si>
  <si>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</si>
  <si>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</si>
  <si>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</si>
  <si>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</si>
  <si>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</si>
  <si>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</si>
  <si>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</si>
  <si>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</si>
  <si>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</si>
  <si>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</si>
  <si>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</si>
  <si>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</si>
  <si>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</si>
  <si>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</si>
  <si>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</si>
  <si>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</si>
  <si>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</si>
  <si>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</si>
  <si>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</si>
  <si>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</si>
  <si>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</si>
  <si>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</si>
  <si>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</si>
  <si>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</si>
  <si>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</si>
  <si>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</si>
  <si>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</si>
  <si>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</si>
  <si>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</si>
  <si>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</si>
  <si>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</si>
  <si>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</si>
  <si>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</si>
  <si>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</si>
  <si>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</si>
  <si>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</si>
  <si>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</si>
  <si>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</si>
  <si>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</si>
  <si>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</si>
  <si>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</si>
  <si>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</si>
  <si>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</si>
  <si>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</si>
  <si>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</si>
  <si>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</si>
  <si>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</si>
  <si>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</si>
  <si>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</si>
  <si>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</si>
  <si>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</si>
  <si>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</si>
  <si>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</si>
  <si>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</si>
  <si>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</si>
  <si>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</si>
  <si>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</si>
  <si>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</si>
  <si>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</si>
  <si>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</si>
  <si>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</si>
  <si>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</si>
  <si>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</si>
  <si>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</si>
  <si>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</si>
  <si>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</si>
  <si>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</si>
  <si>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</si>
  <si>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</si>
  <si>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</si>
  <si>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</si>
  <si>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</si>
  <si>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</si>
  <si>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</si>
  <si>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</si>
  <si>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</si>
  <si>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</si>
  <si>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</si>
  <si>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</si>
  <si>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</si>
  <si>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</si>
  <si>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</si>
  <si>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</si>
  <si>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</si>
  <si>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</si>
  <si>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</si>
  <si>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</si>
  <si>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</si>
  <si>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</si>
  <si>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</si>
  <si>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</si>
  <si>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</si>
  <si>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</si>
  <si>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</si>
  <si>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</si>
  <si>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</si>
  <si>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</si>
  <si>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</si>
  <si>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</si>
  <si>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</si>
  <si>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</si>
  <si>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</si>
  <si>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</si>
  <si>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</si>
  <si>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</si>
  <si>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</si>
  <si>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</si>
  <si>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</si>
  <si>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</si>
  <si>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</si>
  <si>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</si>
  <si>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</si>
  <si>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</si>
  <si>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</si>
  <si>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</si>
  <si>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</si>
  <si>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</si>
  <si>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</si>
  <si>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</si>
  <si>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</si>
  <si>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</si>
  <si>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</si>
  <si>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</si>
  <si>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</si>
  <si>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</si>
  <si>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</si>
  <si>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</si>
  <si>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</si>
  <si>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</si>
  <si>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</si>
  <si>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</si>
  <si>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</si>
  <si>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</si>
  <si>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</si>
  <si>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</si>
  <si>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</si>
  <si>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</si>
  <si>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</si>
  <si>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</si>
  <si>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</si>
  <si>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</si>
  <si>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</si>
  <si>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</si>
  <si>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</si>
  <si>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</si>
  <si>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</si>
  <si>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</si>
  <si>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</si>
  <si>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</si>
  <si>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</si>
  <si>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</si>
  <si>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</si>
  <si>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</si>
  <si>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</si>
  <si>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</si>
  <si>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</si>
  <si>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</si>
  <si>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</si>
  <si>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</si>
  <si>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</si>
  <si>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</si>
  <si>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</si>
  <si>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</si>
  <si>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</si>
  <si>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</si>
  <si>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</si>
  <si>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</si>
  <si>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</si>
  <si>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</si>
  <si>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</si>
  <si>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</si>
  <si>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</si>
  <si>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</si>
  <si>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</si>
  <si>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</si>
  <si>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</si>
  <si>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</si>
  <si>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</si>
  <si>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</si>
  <si>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</si>
  <si>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</si>
  <si>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</si>
  <si>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</si>
  <si>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</si>
  <si>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</si>
  <si>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</si>
  <si>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</si>
  <si>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</si>
  <si>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</si>
  <si>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</si>
  <si>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</si>
  <si>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</si>
  <si>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</si>
  <si>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</si>
  <si>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</si>
  <si>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</si>
  <si>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</si>
  <si>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</si>
  <si>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</si>
  <si>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</si>
  <si>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</si>
  <si>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</si>
  <si>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</si>
  <si>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</si>
  <si>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</si>
  <si>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</si>
  <si>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</si>
  <si>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</si>
  <si>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</si>
  <si>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</si>
  <si>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</si>
  <si>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</si>
  <si>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</si>
  <si>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</si>
  <si>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</si>
  <si>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</si>
  <si>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</si>
  <si>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</si>
  <si>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</si>
  <si>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</si>
  <si>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</si>
  <si>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</si>
  <si>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</si>
  <si>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</si>
  <si>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</si>
  <si>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</si>
  <si>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</si>
  <si>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</si>
  <si>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</si>
  <si>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</si>
  <si>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</si>
  <si>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</si>
  <si>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</si>
  <si>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</si>
  <si>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</si>
  <si>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</si>
  <si>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</si>
  <si>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</si>
  <si>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</si>
  <si>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</si>
  <si>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</si>
  <si>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</si>
  <si>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</si>
  <si>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</si>
  <si>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</si>
  <si>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</si>
  <si>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</si>
  <si>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</si>
  <si>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</si>
  <si>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</si>
  <si>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</si>
  <si>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</si>
  <si>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</si>
  <si>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</si>
  <si>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</si>
  <si>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</si>
  <si>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</si>
  <si>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</si>
  <si>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</si>
  <si>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</si>
  <si>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</si>
  <si>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</si>
  <si>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</si>
  <si>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</si>
  <si>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</si>
  <si>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</si>
  <si>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</si>
  <si>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SP_NORTE/16/2/2026*
----------------------------
● *Ativo:* V87
   └ Status 1: MC1 08:21, autorizado 11:37 em deslocamento para intervalo 
   └ Status 2: MC1 08:21, autorizado 11:37 em deslocamento para intervalo 
● *Ativo:* JOSUEL (TP-697)
   └ Status 1: Equipe pronta 10:23, aguarda passagem L84 10:30, em intervalo 10:47
   └ Status 2: -
● *Ativo:* V48
   └ Status 1: MC1 08:15, aguarda oportunidade, previsão de faixa 12h, autorizado 11:12 em deslocamento 
   └ Status 2: MC1 08:15, aguarda oportunidade, previsão de faixa 12h, autorizado 11:12 em deslocamento 
● *Ativo:* W54
   └ Status 1: Aguarda mecanica loco 9401 não liga 
   └ Status 2: Locomotiva 9401 avariada, previsão D+1
● *Ativo:* PEDRO (TP-696)
   └ Status 1: Aguarda equipe informar pronto
   └ Status 2: Não solicitou intervalo 
● *Ativo:* CARLOS (TP-722)
   └ Status 1: Equipe pronta as 10h, em intervalo 11h, em intervalo 10:54 
   └ Status 2: Equipe pronta as 10h, em intervalo 11h, em intervalo 10:54
● *Ativo:* V88
   └ Status 1: Aguarda MC1, equipe em descanso
   └ Status 2: Equipe em interjornada
● *Ativo:* MARCEL (TF-03)
   └ Status 1: Equipe pronta 9:44, sem oportunidade 
   └ Status 2: Equipe pronta 9:44, sem oportunidade 
● *Ativo:* V40
   └ Status 1: MC1 08:09, sem oportunidade 
   └ Status 2: MC1 08:09, sem oportunidade 
● *Ativo:* MAURO TP-868)
   └ Status 1: Equipe no local, aguarda temperatura 
   └ Status 2: Equipe no local, aguarda temperatura 
● *Ativo:* WAGNER (TP-58)
   └ Status 1: Equipe no local, aguarda temperatura 
   └ Status 2: Equipe no local, aguarda temperatura 
● *Ativo:* ANTONIO (TF-681)
   └ Status 1: Equipe pronta 10:30, aguarda oportunidade 
   └ Status 2: Aguarda equipe informar pronto
● *Ativo:* V83
   └ Status 1: MC1 08:27, autorizado 09:53, em deslocamento para intervalo, em intervalo 11:56
   └ Status 2: MC1 08:27, autorizado 09:53, em deslocamento para intervalo, em intervalo 11:56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</si>
  <si>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</si>
  <si>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</si>
  <si>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</si>
  <si>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</si>
  <si>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</si>
  <si>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</si>
  <si>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</si>
  <si>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</si>
  <si>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</si>
  <si>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</si>
  <si>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</si>
  <si>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</si>
  <si>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</si>
  <si>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</si>
  <si>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</si>
  <si>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</si>
  <si>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</si>
  <si>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</si>
  <si>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</si>
  <si>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</si>
  <si>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</si>
  <si>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</si>
  <si>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</si>
  <si>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</si>
  <si>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</si>
  <si>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</si>
  <si>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</si>
  <si>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</si>
  <si>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</si>
  <si>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</si>
  <si>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</si>
  <si>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</si>
  <si>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</si>
  <si>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</si>
  <si>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</si>
  <si>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</si>
  <si>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</si>
  <si>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</si>
  <si>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</si>
  <si>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</si>
  <si>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</si>
  <si>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</si>
  <si>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</si>
  <si>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</si>
  <si>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</si>
  <si>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</si>
  <si>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</si>
  <si>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</si>
  <si>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</si>
  <si>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</si>
  <si>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</si>
  <si>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</si>
  <si>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</si>
  <si>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</si>
  <si>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</si>
  <si>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</si>
  <si>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</si>
  <si>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</si>
  <si>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</si>
  <si>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</si>
  <si>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</si>
  <si>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</si>
  <si>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</si>
  <si>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</si>
  <si>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</si>
  <si>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</si>
  <si>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</si>
  <si>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</si>
  <si>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</si>
  <si>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</si>
  <si>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</si>
  <si>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</si>
  <si>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</si>
  <si>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</si>
  <si>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</si>
  <si>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</si>
  <si>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</si>
  <si>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</si>
  <si>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</si>
  <si>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</si>
  <si>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</si>
  <si>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</si>
  <si>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</si>
  <si>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</si>
  <si>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</si>
  <si>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</si>
  <si>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</si>
  <si>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</si>
  <si>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</si>
  <si>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</si>
  <si>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</si>
  <si>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</si>
  <si>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</si>
  <si>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</si>
  <si>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</si>
  <si>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</si>
  <si>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</si>
  <si>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</si>
  <si>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</si>
  <si>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</si>
  <si>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</si>
  <si>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</si>
  <si>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</si>
  <si>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</si>
  <si>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</si>
  <si>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</si>
  <si>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</si>
  <si>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</si>
  <si>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</si>
  <si>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</si>
  <si>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</si>
  <si>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</si>
  <si>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</si>
  <si>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</si>
  <si>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</si>
  <si>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</si>
  <si>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</si>
  <si>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</si>
  <si>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</si>
  <si>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</si>
  <si>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</si>
  <si>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</si>
  <si>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</si>
  <si>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</si>
  <si>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</si>
  <si>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</si>
  <si>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</si>
  <si>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</si>
  <si>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</si>
  <si>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</si>
  <si>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</si>
  <si>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</si>
  <si>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</si>
  <si>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</si>
  <si>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</si>
  <si>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</si>
  <si>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</si>
  <si>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</si>
  <si>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</si>
  <si>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</si>
  <si>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</si>
  <si>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</si>
  <si>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</si>
  <si>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</si>
  <si>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</si>
  <si>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</si>
  <si>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</si>
  <si>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</si>
  <si>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</si>
  <si>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</si>
  <si>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</si>
  <si>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</si>
  <si>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</si>
  <si>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</si>
  <si>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</si>
  <si>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</si>
  <si>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</si>
  <si>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</si>
  <si>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</si>
  <si>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</si>
  <si>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</si>
  <si>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</si>
  <si>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</si>
  <si>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</si>
  <si>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</si>
  <si>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</si>
  <si>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</si>
  <si>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</si>
  <si>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</si>
  <si>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</si>
  <si>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</si>
  <si>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</si>
  <si>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</si>
  <si>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</si>
  <si>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</si>
  <si>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</si>
  <si>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</si>
  <si>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</si>
  <si>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</si>
  <si>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</si>
  <si>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</si>
  <si>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</si>
  <si>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</si>
  <si>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</si>
  <si>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</si>
  <si>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</si>
  <si>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</si>
  <si>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</si>
  <si>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</si>
  <si>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</si>
  <si>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</si>
  <si>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</si>
  <si>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</si>
  <si>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</si>
  <si>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</si>
  <si>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</si>
  <si>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</si>
  <si>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</si>
  <si>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</si>
  <si>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</si>
  <si>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</si>
  <si>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</si>
  <si>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</si>
  <si>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</si>
  <si>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</si>
  <si>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</si>
  <si>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</si>
  <si>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</si>
  <si>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</si>
  <si>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</si>
  <si>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</si>
  <si>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</si>
  <si>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</si>
  <si>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</si>
  <si>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</si>
  <si>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</si>
  <si>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</si>
  <si>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</si>
  <si>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</si>
  <si>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</si>
  <si>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</si>
  <si>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</si>
  <si>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</si>
  <si>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</si>
  <si>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</si>
  <si>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</si>
  <si>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</si>
  <si>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</si>
  <si>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</si>
  <si>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</si>
  <si>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</si>
  <si>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</si>
  <si>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</si>
  <si>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</si>
  <si>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</si>
  <si>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</si>
  <si>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</si>
  <si>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</si>
  <si>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</si>
  <si>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</si>
  <si>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</si>
  <si>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</si>
  <si>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</si>
  <si>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</si>
  <si>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</si>
  <si>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</si>
  <si>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</si>
  <si>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</si>
  <si>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</si>
  <si>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</si>
  <si>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</si>
  <si>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</si>
  <si>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</si>
  <si>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</si>
  <si>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</si>
  <si>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</si>
  <si>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</si>
  <si>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</si>
  <si>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</si>
  <si>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</si>
  <si>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</si>
  <si>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</si>
  <si>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</si>
  <si>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</si>
  <si>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</si>
  <si>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</si>
  <si>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</si>
  <si>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</si>
  <si>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</si>
  <si>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</si>
  <si>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</si>
  <si>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</si>
  <si>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</si>
  <si>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</si>
  <si>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</si>
  <si>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</si>
  <si>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</si>
  <si>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</si>
  <si>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</si>
  <si>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</si>
  <si>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</si>
  <si>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</si>
  <si>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</si>
  <si>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</si>
  <si>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</si>
  <si>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</si>
  <si>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</si>
  <si>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</si>
  <si>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</si>
  <si>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</si>
  <si>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</si>
  <si>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</si>
  <si>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</si>
  <si>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</si>
  <si>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</si>
  <si>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</si>
  <si>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</si>
  <si>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</si>
  <si>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</si>
  <si>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</si>
  <si>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</si>
  <si>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</si>
  <si>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</si>
  <si>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</si>
  <si>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</si>
  <si>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</si>
  <si>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</si>
  <si>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</si>
  <si>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</si>
  <si>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</si>
  <si>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</si>
  <si>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</si>
  <si>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</si>
  <si>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</si>
  <si>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</si>
  <si>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</si>
  <si>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</si>
  <si>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</si>
  <si>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</si>
  <si>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</si>
  <si>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</si>
  <si>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</si>
  <si>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</si>
  <si>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</si>
  <si>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</si>
  <si>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</si>
  <si>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</si>
  <si>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</si>
  <si>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</si>
  <si>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</si>
  <si>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</si>
  <si>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</si>
  <si>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</si>
  <si>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</si>
  <si>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</si>
  <si>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</si>
  <si>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</si>
  <si>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</si>
  <si>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</si>
  <si>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</si>
  <si>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</si>
  <si>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>MC1 08:21, autorizado 11:37 em deslocamento para intervalo, em intervalo 13:21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</si>
  <si>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</si>
  <si>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</si>
  <si>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</si>
  <si>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</si>
  <si>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</si>
  <si>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</si>
  <si>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</si>
  <si>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</si>
  <si>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</si>
  <si>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</si>
  <si>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</si>
  <si>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</si>
  <si>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</si>
  <si>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</si>
  <si>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</si>
  <si>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</si>
  <si>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</si>
  <si>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</si>
  <si>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</si>
  <si>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</si>
  <si>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</si>
  <si>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</si>
  <si>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</si>
  <si>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</si>
  <si>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</si>
  <si>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</si>
  <si>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</si>
  <si>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</si>
  <si>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</si>
  <si>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</si>
  <si>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</si>
  <si>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</si>
  <si>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</si>
  <si>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</si>
  <si>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</si>
  <si>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</si>
  <si>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</si>
  <si>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</si>
  <si>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</si>
  <si>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</si>
  <si>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</si>
  <si>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</si>
  <si>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</si>
  <si>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</si>
  <si>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</si>
  <si>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</si>
  <si>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</si>
  <si>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</si>
  <si>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</si>
  <si>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</si>
  <si>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</si>
  <si>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</si>
  <si>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</si>
  <si>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</si>
  <si>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</si>
  <si>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</si>
  <si>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</si>
  <si>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</si>
  <si>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</si>
  <si>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</si>
  <si>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</si>
  <si>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</si>
  <si>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</si>
  <si>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</si>
  <si>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</si>
  <si>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</si>
  <si>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</si>
  <si>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</si>
  <si>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</si>
  <si>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</si>
  <si>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</si>
  <si>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</si>
  <si>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</si>
  <si>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Copiar</t>
  </si>
  <si>
    <t>⚠️ Nenhuma linha encontrada para hoje (16/2/2026).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</si>
</sst>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228600</xdr:colOff>
      <xdr:row>5</xdr:row>
      <xdr:rowOff>9525</xdr:rowOff>
    </xdr:from>
    <xdr:to>
      <xdr:col>72</xdr:col>
      <xdr:colOff>9525</xdr:colOff>
      <xdr:row>6</xdr:row>
      <xdr:rowOff>114300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542150" y="762000"/>
          <a:ext cx="20193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selection activeCell="BT9" sqref="BT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60.140625" customWidth="1"/>
    <col min="73" max="73" width="5" bestFit="1" customWidth="1"/>
  </cols>
  <sheetData>
    <row r="1" spans="1:122" s="6" customFormat="1" ht="11.25" customHeight="1">
      <c r="A1" s="1"/>
      <c r="B1" s="225" t="s">
        <v>969</v>
      </c>
      <c r="C1" s="226"/>
      <c r="D1" s="226"/>
      <c r="E1" s="225" t="s">
        <v>970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971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972</v>
      </c>
      <c r="BH1" s="241"/>
      <c r="BI1" s="241"/>
      <c r="BJ1" s="242"/>
      <c r="BK1" s="217" t="s">
        <v>973</v>
      </c>
      <c r="BL1" s="232" t="s">
        <v>974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5" t="s">
        <v>975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978</v>
      </c>
      <c r="AS2" s="236"/>
      <c r="AT2" s="236"/>
      <c r="AU2" s="236"/>
      <c r="AV2" s="236"/>
      <c r="AW2" s="236"/>
      <c r="AX2" s="239"/>
      <c r="AY2" s="5"/>
      <c r="AZ2" s="229" t="s">
        <v>979</v>
      </c>
      <c r="BA2" s="231"/>
      <c r="BB2" s="235" t="s">
        <v>976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9" t="s">
        <v>980</v>
      </c>
      <c r="AI3" s="231"/>
      <c r="AJ3" s="229" t="s">
        <v>981</v>
      </c>
      <c r="AK3" s="230"/>
      <c r="AL3" s="253"/>
      <c r="AM3" s="254"/>
      <c r="AN3" s="230"/>
      <c r="AO3" s="230"/>
      <c r="AP3" s="231"/>
      <c r="AQ3" s="60"/>
      <c r="AR3" s="251" t="s">
        <v>987</v>
      </c>
      <c r="AS3" s="252"/>
      <c r="AT3" s="251" t="s">
        <v>988</v>
      </c>
      <c r="AU3" s="252"/>
      <c r="AV3" s="251" t="s">
        <v>989</v>
      </c>
      <c r="AW3" s="252"/>
      <c r="AX3" s="60" t="s">
        <v>990</v>
      </c>
      <c r="AY3" s="60"/>
      <c r="AZ3" s="249"/>
      <c r="BA3" s="250"/>
      <c r="BB3" s="229" t="s">
        <v>983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991</v>
      </c>
      <c r="BM3" s="233"/>
      <c r="BN3" s="233"/>
      <c r="BO3" s="234"/>
      <c r="BP3" s="232" t="s">
        <v>773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221" t="s">
        <v>1066</v>
      </c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409.6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9" t="str">
        <f t="shared" si="5"/>
        <v>CCOCirculaçãoIntervaloOportunidade</v>
      </c>
      <c r="BT9" s="218" t="s">
        <v>1070</v>
      </c>
      <c r="BU9" s="220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2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/>
      <c r="AT213" s="135"/>
      <c r="AU213" s="135"/>
      <c r="AV213" s="13"/>
      <c r="AW213" s="13"/>
      <c r="AX213" s="176" t="str">
        <f>IF(D213="","*",IFERROR(IF(ISODD(COUNT(AR213:AW213)),"ERRO",SUM((AS213-AR213),(AU213-AT213),(AW213-AV213))),"ERRO"))</f>
        <v>ERRO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1</v>
      </c>
      <c r="BH213" s="16"/>
      <c r="BI213" s="16" t="s">
        <v>1411</v>
      </c>
      <c r="BJ213" s="16" t="s">
        <v>1412</v>
      </c>
      <c r="BK213" s="15"/>
      <c r="BL213" s="130"/>
      <c r="BM213" s="130"/>
      <c r="BN213" s="130"/>
      <c r="BO213" s="17" t="s">
        <v>624</v>
      </c>
      <c r="BP213" s="11" t="e">
        <f t="shared" si="12"/>
        <v>#VALUE!</v>
      </c>
      <c r="BQ213" s="18" t="e">
        <f>IF(OR(B213="",E213=""),"*",AX213/O213)</f>
        <v>#VALUE!</v>
      </c>
      <c r="BR213" s="18">
        <f>IF(OR(B213="",E213=""),"*",AZ213/P213)</f>
        <v>0</v>
      </c>
      <c r="BS213" s="210" t="str">
        <f t="shared" si="10"/>
        <v/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1413</v>
      </c>
      <c r="BJ214" s="16" t="s">
        <v>1414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1415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1416</v>
      </c>
      <c r="M215" s="127" t="s">
        <v>1417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1418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1419</v>
      </c>
      <c r="BJ215" s="208" t="s">
        <v>1419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1420</v>
      </c>
      <c r="BJ216" s="17" t="s">
        <v>1421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1422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1423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1424</v>
      </c>
      <c r="BJ218" s="208" t="s">
        <v>1425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1426</v>
      </c>
      <c r="BJ219" s="17" t="s">
        <v>1427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1428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1429</v>
      </c>
      <c r="BJ220" s="208" t="s">
        <v>1429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1430</v>
      </c>
      <c r="BJ222" s="208" t="s">
        <v>1430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1431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1430</v>
      </c>
      <c r="BJ223" s="208" t="s">
        <v>1430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1432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1433</v>
      </c>
      <c r="BJ224" s="16" t="s">
        <v>1434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/>
      <c r="AT225" s="135"/>
      <c r="AU225" s="135"/>
      <c r="AV225" s="13"/>
      <c r="AW225" s="13"/>
      <c r="AX225" s="176" t="str">
        <f>IF(D225="","*",IFERROR(IF(ISODD(COUNT(AR225:AW225)),"ERRO",SUM((AS225-AR225),(AU225-AT225),(AW225-AV225))),"ERRO"))</f>
        <v>ERRO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1435</v>
      </c>
      <c r="BJ225" s="208" t="s">
        <v>1435</v>
      </c>
      <c r="BK225" s="15"/>
      <c r="BL225" s="130"/>
      <c r="BM225" s="130"/>
      <c r="BN225" s="130"/>
      <c r="BO225" s="17"/>
      <c r="BP225" s="11" t="e">
        <f t="shared" si="12"/>
        <v>#VALUE!</v>
      </c>
      <c r="BQ225" s="18" t="e">
        <f>IF(OR(B225="",E225=""),"*",AX225/O225)</f>
        <v>#VALUE!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1436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1437</v>
      </c>
      <c r="C4" s="159" t="s">
        <v>1438</v>
      </c>
      <c r="D4" s="159" t="s">
        <v>1439</v>
      </c>
      <c r="E4" s="159" t="s">
        <v>1440</v>
      </c>
      <c r="F4" s="159" t="s">
        <v>4</v>
      </c>
      <c r="G4" s="159" t="s">
        <v>1441</v>
      </c>
    </row>
    <row r="5" spans="2:7">
      <c r="B5" s="160" t="s">
        <v>1442</v>
      </c>
      <c r="C5" s="160">
        <v>257068</v>
      </c>
      <c r="D5" s="160" t="s">
        <v>1443</v>
      </c>
      <c r="E5" s="160" t="s">
        <v>1444</v>
      </c>
      <c r="F5" s="160" t="s">
        <v>1444</v>
      </c>
      <c r="G5" s="161">
        <v>46296</v>
      </c>
    </row>
    <row r="6" spans="2:7">
      <c r="B6" s="160" t="s">
        <v>1445</v>
      </c>
      <c r="C6" s="160" t="s">
        <v>624</v>
      </c>
      <c r="D6" s="160" t="s">
        <v>624</v>
      </c>
      <c r="E6" s="160" t="s">
        <v>624</v>
      </c>
      <c r="F6" s="160" t="s">
        <v>1446</v>
      </c>
      <c r="G6" s="161" t="s">
        <v>624</v>
      </c>
    </row>
    <row r="7" spans="2:7">
      <c r="B7" s="160" t="s">
        <v>1447</v>
      </c>
      <c r="C7" s="160">
        <v>257472</v>
      </c>
      <c r="D7" s="160" t="s">
        <v>1448</v>
      </c>
      <c r="E7" s="160" t="s">
        <v>1449</v>
      </c>
      <c r="F7" s="160" t="s">
        <v>1449</v>
      </c>
      <c r="G7" s="161">
        <v>45992</v>
      </c>
    </row>
    <row r="8" spans="2:7">
      <c r="B8" s="160" t="s">
        <v>1450</v>
      </c>
      <c r="C8" s="160">
        <v>260307</v>
      </c>
      <c r="D8" s="160" t="s">
        <v>1451</v>
      </c>
      <c r="E8" s="160" t="s">
        <v>1452</v>
      </c>
      <c r="F8" s="160" t="s">
        <v>1449</v>
      </c>
      <c r="G8" s="161">
        <v>46082</v>
      </c>
    </row>
    <row r="9" spans="2:7">
      <c r="B9" s="160" t="s">
        <v>1453</v>
      </c>
      <c r="C9" s="160">
        <v>333033</v>
      </c>
      <c r="D9" s="160" t="s">
        <v>1454</v>
      </c>
      <c r="E9" s="160" t="s">
        <v>1446</v>
      </c>
      <c r="F9" s="160" t="s">
        <v>1455</v>
      </c>
      <c r="G9" s="160" t="s">
        <v>624</v>
      </c>
    </row>
    <row r="10" spans="2:7">
      <c r="B10" s="160" t="s">
        <v>1456</v>
      </c>
      <c r="C10" s="160">
        <v>263576</v>
      </c>
      <c r="D10" s="160" t="s">
        <v>1457</v>
      </c>
      <c r="E10" s="160" t="s">
        <v>1446</v>
      </c>
      <c r="F10" s="160" t="s">
        <v>1446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1458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1459</v>
      </c>
      <c r="E3" s="198" t="s">
        <v>1460</v>
      </c>
      <c r="F3" s="198" t="s">
        <v>1461</v>
      </c>
      <c r="G3" s="198" t="s">
        <v>1462</v>
      </c>
      <c r="H3" s="198" t="s">
        <v>1463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1464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1465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1466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1467</v>
      </c>
      <c r="V1" s="263"/>
      <c r="W1" s="263"/>
    </row>
    <row r="2" spans="1:23" ht="15" customHeight="1">
      <c r="A2" s="87" t="s">
        <v>1468</v>
      </c>
      <c r="B2" s="87" t="s">
        <v>1469</v>
      </c>
      <c r="C2" s="87" t="s">
        <v>442</v>
      </c>
      <c r="D2" s="88" t="s">
        <v>1012</v>
      </c>
      <c r="E2" s="88" t="s">
        <v>4</v>
      </c>
      <c r="F2" s="88" t="s">
        <v>1470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1471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1472</v>
      </c>
      <c r="C2" s="121" t="s">
        <v>998</v>
      </c>
      <c r="D2" s="76" t="s">
        <v>1000</v>
      </c>
      <c r="E2" s="76" t="s">
        <v>1473</v>
      </c>
      <c r="F2" s="99" t="s">
        <v>1474</v>
      </c>
      <c r="G2" s="76" t="s">
        <v>1475</v>
      </c>
      <c r="H2" s="76" t="s">
        <v>1476</v>
      </c>
      <c r="I2" s="76" t="s">
        <v>1477</v>
      </c>
      <c r="J2" s="76" t="s">
        <v>1478</v>
      </c>
      <c r="K2" s="78" t="s">
        <v>1479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1480</v>
      </c>
      <c r="D5" s="265"/>
      <c r="E5" s="265"/>
      <c r="F5" s="265"/>
      <c r="G5" s="265"/>
      <c r="H5" s="265"/>
      <c r="I5" s="265"/>
      <c r="J5" s="266"/>
      <c r="K5" s="267" t="s">
        <v>1481</v>
      </c>
      <c r="L5" s="268"/>
      <c r="M5" s="268"/>
      <c r="N5" s="268"/>
      <c r="O5" s="269" t="s">
        <v>1482</v>
      </c>
      <c r="P5" s="270"/>
    </row>
    <row r="6" spans="1:16" s="74" customFormat="1" ht="15" customHeight="1">
      <c r="A6" s="66" t="s">
        <v>1470</v>
      </c>
      <c r="B6" s="75" t="s">
        <v>1469</v>
      </c>
      <c r="C6" s="76" t="s">
        <v>1012</v>
      </c>
      <c r="D6" s="77" t="s">
        <v>1013</v>
      </c>
      <c r="E6" s="76" t="s">
        <v>1483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1484</v>
      </c>
      <c r="M6" s="80" t="s">
        <v>642</v>
      </c>
      <c r="N6" s="81" t="s">
        <v>1007</v>
      </c>
      <c r="O6" s="156" t="s">
        <v>1050</v>
      </c>
      <c r="P6" s="132" t="s">
        <v>1485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1</v>
      </c>
      <c r="P164" s="147" t="str">
        <f>IF($A$2=1,IF(SP_NORTE!BI213="","*",SP_NORTE!BI213),IF(SP_NORTE!BJ213="","*",SP_NORTE!BJ213))</f>
        <v>MC1 08:21, autorizado 11:37 em deslocamento para intervalo, em intervalo 13:21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MC1 08:27, autorizado 09:53, em deslocamento para intervalo, em intervalo 11:56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1486</v>
      </c>
    </row>
    <row r="8" spans="1:73">
      <c r="BT8" s="215"/>
    </row>
    <row r="9" spans="1:73" ht="117.75">
      <c r="BS9" s="213"/>
      <c r="BT9" s="223" t="s">
        <v>1487</v>
      </c>
      <c r="BU9" s="214"/>
    </row>
    <row r="10" spans="1:73">
      <c r="BT10" s="224"/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2026-02-16T16:28:13Z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