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502" documentId="8_{B6337239-1A00-434D-AAD0-422EA1FEB5AE}" xr6:coauthVersionLast="47" xr6:coauthVersionMax="47" xr10:uidLastSave="{2A140301-0768-4E0A-A577-9123F95ADED1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79" i="12" l="1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M490" i="1" a="1"/>
  <c r="M490" i="1" s="1"/>
  <c r="N492" i="1" a="1"/>
  <c r="N492" i="1" s="1"/>
  <c r="M492" i="1" a="1"/>
  <c r="M492" i="1" s="1"/>
  <c r="N455" i="1" a="1"/>
  <c r="N455" i="1"/>
  <c r="M455" i="1" a="1"/>
  <c r="M455" i="1"/>
  <c r="N519" i="1" a="1"/>
  <c r="N519" i="1"/>
  <c r="M519" i="1" a="1"/>
  <c r="M519" i="1"/>
  <c r="N518" i="1" a="1"/>
  <c r="N518" i="1"/>
  <c r="M518" i="1" a="1"/>
  <c r="M518" i="1"/>
  <c r="H515" i="1" a="1"/>
  <c r="H515" i="1"/>
  <c r="N517" i="1" a="1"/>
  <c r="N517" i="1"/>
  <c r="N516" i="1" a="1"/>
  <c r="N516" i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M544" i="1" a="1"/>
  <c r="M544" i="1"/>
  <c r="N543" i="1" a="1"/>
  <c r="N543" i="1"/>
  <c r="M543" i="1" a="1"/>
  <c r="M543" i="1"/>
  <c r="N542" i="1" a="1"/>
  <c r="N542" i="1"/>
  <c r="M542" i="1" a="1"/>
  <c r="M542" i="1"/>
  <c r="N541" i="1" a="1"/>
  <c r="N541" i="1"/>
  <c r="M541" i="1" a="1"/>
  <c r="M541" i="1"/>
  <c r="N540" i="1" a="1"/>
  <c r="N540" i="1"/>
  <c r="M540" i="1" a="1"/>
  <c r="M540" i="1"/>
  <c r="N539" i="1" a="1"/>
  <c r="N539" i="1"/>
  <c r="M539" i="1" a="1"/>
  <c r="M539" i="1"/>
  <c r="N538" i="1" a="1"/>
  <c r="N538" i="1"/>
  <c r="M538" i="1" a="1"/>
  <c r="M538" i="1"/>
  <c r="N537" i="1" a="1"/>
  <c r="N537" i="1"/>
  <c r="M537" i="1" a="1"/>
  <c r="M537" i="1"/>
  <c r="N536" i="1" a="1"/>
  <c r="N536" i="1"/>
  <c r="M536" i="1" a="1"/>
  <c r="M536" i="1"/>
  <c r="N535" i="1" a="1"/>
  <c r="N535" i="1"/>
  <c r="M535" i="1" a="1"/>
  <c r="M535" i="1"/>
  <c r="N534" i="1" a="1"/>
  <c r="N534" i="1"/>
  <c r="M534" i="1" a="1"/>
  <c r="M534" i="1"/>
  <c r="N533" i="1" a="1"/>
  <c r="N533" i="1"/>
  <c r="M533" i="1" a="1"/>
  <c r="M533" i="1"/>
  <c r="N532" i="1" a="1"/>
  <c r="N532" i="1"/>
  <c r="M532" i="1" a="1"/>
  <c r="M532" i="1"/>
  <c r="N531" i="1" a="1"/>
  <c r="N531" i="1"/>
  <c r="M531" i="1" a="1"/>
  <c r="M531" i="1"/>
  <c r="N530" i="1" a="1"/>
  <c r="N530" i="1"/>
  <c r="M530" i="1" a="1"/>
  <c r="M530" i="1"/>
  <c r="N529" i="1" a="1"/>
  <c r="N529" i="1"/>
  <c r="M529" i="1" a="1"/>
  <c r="M529" i="1"/>
  <c r="N528" i="1" a="1"/>
  <c r="N528" i="1"/>
  <c r="M528" i="1" a="1"/>
  <c r="M528" i="1"/>
  <c r="N527" i="1" a="1"/>
  <c r="N527" i="1"/>
  <c r="M527" i="1" a="1"/>
  <c r="M527" i="1"/>
  <c r="N526" i="1" a="1"/>
  <c r="N526" i="1"/>
  <c r="M526" i="1" a="1"/>
  <c r="M526" i="1"/>
  <c r="N525" i="1" a="1"/>
  <c r="N525" i="1"/>
  <c r="M525" i="1" a="1"/>
  <c r="M525" i="1"/>
  <c r="N524" i="1" a="1"/>
  <c r="N524" i="1"/>
  <c r="M524" i="1" a="1"/>
  <c r="M524" i="1"/>
  <c r="N523" i="1" a="1"/>
  <c r="N523" i="1"/>
  <c r="M523" i="1" a="1"/>
  <c r="M523" i="1"/>
  <c r="N522" i="1" a="1"/>
  <c r="N522" i="1"/>
  <c r="M522" i="1" a="1"/>
  <c r="M522" i="1"/>
  <c r="N521" i="1" a="1"/>
  <c r="N521" i="1"/>
  <c r="M521" i="1" a="1"/>
  <c r="M521" i="1"/>
  <c r="N520" i="1" a="1"/>
  <c r="N520" i="1"/>
  <c r="M520" i="1" a="1"/>
  <c r="M520" i="1"/>
  <c r="N515" i="1" a="1"/>
  <c r="N515" i="1"/>
  <c r="M515" i="1" a="1"/>
  <c r="M515" i="1"/>
  <c r="N514" i="1" a="1"/>
  <c r="N514" i="1"/>
  <c r="M514" i="1" a="1"/>
  <c r="M514" i="1"/>
  <c r="N511" i="1" a="1"/>
  <c r="N511" i="1"/>
  <c r="M511" i="1" a="1"/>
  <c r="M511" i="1"/>
  <c r="N510" i="1" a="1"/>
  <c r="N510" i="1"/>
  <c r="M510" i="1" a="1"/>
  <c r="M510" i="1"/>
  <c r="N509" i="1" a="1"/>
  <c r="N509" i="1"/>
  <c r="M509" i="1" a="1"/>
  <c r="M509" i="1"/>
  <c r="N508" i="1" a="1"/>
  <c r="N508" i="1"/>
  <c r="M508" i="1" a="1"/>
  <c r="M508" i="1"/>
  <c r="N507" i="1" a="1"/>
  <c r="N507" i="1"/>
  <c r="M507" i="1" a="1"/>
  <c r="M507" i="1"/>
  <c r="N506" i="1" a="1"/>
  <c r="N506" i="1"/>
  <c r="M506" i="1" a="1"/>
  <c r="M506" i="1"/>
  <c r="N505" i="1" a="1"/>
  <c r="N505" i="1"/>
  <c r="M505" i="1" a="1"/>
  <c r="M505" i="1"/>
  <c r="N504" i="1" a="1"/>
  <c r="N504" i="1"/>
  <c r="M504" i="1" a="1"/>
  <c r="M504" i="1"/>
  <c r="N503" i="1" a="1"/>
  <c r="N503" i="1"/>
  <c r="M503" i="1" a="1"/>
  <c r="M503" i="1"/>
  <c r="N502" i="1" a="1"/>
  <c r="N502" i="1"/>
  <c r="M502" i="1" a="1"/>
  <c r="M502" i="1"/>
  <c r="N501" i="1" a="1"/>
  <c r="N501" i="1"/>
  <c r="M501" i="1" a="1"/>
  <c r="M501" i="1"/>
  <c r="M500" i="1" a="1"/>
  <c r="M500" i="1"/>
  <c r="N498" i="1" a="1"/>
  <c r="N498" i="1"/>
  <c r="M498" i="1" a="1"/>
  <c r="M498" i="1"/>
  <c r="N497" i="1" a="1"/>
  <c r="N497" i="1"/>
  <c r="M497" i="1" a="1"/>
  <c r="M497" i="1"/>
  <c r="N496" i="1" a="1"/>
  <c r="N496" i="1"/>
  <c r="M496" i="1" a="1"/>
  <c r="M496" i="1"/>
  <c r="N495" i="1" a="1"/>
  <c r="N495" i="1"/>
  <c r="M495" i="1" a="1"/>
  <c r="M495" i="1"/>
  <c r="N494" i="1" a="1"/>
  <c r="N494" i="1"/>
  <c r="M494" i="1" a="1"/>
  <c r="M494" i="1"/>
  <c r="N491" i="1" a="1"/>
  <c r="N491" i="1" s="1"/>
  <c r="M491" i="1" a="1"/>
  <c r="M491" i="1" s="1"/>
  <c r="H484" i="1" a="1"/>
  <c r="H484" i="1"/>
  <c r="M484" i="1" a="1"/>
  <c r="M484" i="1"/>
  <c r="N484" i="1" a="1"/>
  <c r="N484" i="1"/>
  <c r="M486" i="1" a="1"/>
  <c r="M486" i="1" s="1"/>
  <c r="N486" i="1" a="1"/>
  <c r="N486" i="1" s="1"/>
  <c r="M487" i="1" a="1"/>
  <c r="M487" i="1" s="1"/>
  <c r="N487" i="1" a="1"/>
  <c r="N487" i="1" s="1"/>
  <c r="N481" i="1" a="1"/>
  <c r="N481" i="1" s="1"/>
  <c r="M481" i="1" a="1"/>
  <c r="M481" i="1" s="1"/>
  <c r="N482" i="1" a="1"/>
  <c r="N482" i="1" s="1"/>
  <c r="N483" i="1" a="1"/>
  <c r="N483" i="1" s="1"/>
  <c r="N499" i="1" a="1"/>
  <c r="N499" i="1" s="1"/>
  <c r="M499" i="1" a="1"/>
  <c r="M499" i="1" s="1"/>
  <c r="N488" i="1" a="1"/>
  <c r="N488" i="1" s="1"/>
  <c r="M488" i="1" a="1"/>
  <c r="M488" i="1" s="1"/>
  <c r="N474" i="1" a="1"/>
  <c r="N474" i="1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L472" i="12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K472" i="12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V479" i="12" l="1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9" i="12" l="1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9" i="12" l="1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<sst xmlns="http://schemas.openxmlformats.org/spreadsheetml/2006/main" count="11269" uniqueCount="1719">
  <si>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</si>
  <si>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</si>
  <si>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</si>
  <si>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</si>
  <si>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</si>
  <si>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</si>
  <si>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</si>
  <si>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</si>
  <si>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</si>
  <si>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</si>
  <si>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</si>
  <si>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</si>
  <si>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</si>
  <si>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</si>
  <si>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</si>
  <si>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</si>
  <si>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</si>
  <si>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</si>
  <si>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</si>
  <si>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</si>
  <si>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</si>
  <si>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</si>
  <si>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</si>
  <si>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</si>
  <si>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</si>
  <si>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</si>
  <si>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</si>
  <si>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</si>
  <si>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</si>
  <si>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</si>
  <si>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</si>
  <si>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</si>
  <si>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</si>
  <si>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</si>
  <si>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</si>
  <si>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</si>
  <si>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</si>
  <si>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</si>
  <si>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</si>
  <si>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</si>
  <si>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</si>
  <si>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</si>
  <si>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</si>
  <si>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</si>
  <si>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</si>
  <si>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</si>
  <si>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</si>
  <si>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</si>
  <si>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</si>
  <si>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</si>
  <si>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</si>
  <si>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</si>
  <si>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</si>
  <si>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</si>
  <si>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</si>
  <si>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</si>
  <si>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</si>
  <si>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</si>
  <si>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</si>
  <si>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</si>
  <si>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</si>
  <si>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</si>
  <si>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</si>
  <si>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</si>
  <si>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</si>
  <si>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</si>
  <si>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</si>
  <si>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</si>
  <si>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</si>
  <si>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</si>
  <si>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</si>
  <si>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</si>
  <si>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</si>
  <si>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</si>
  <si>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</si>
  <si>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</si>
  <si>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</si>
  <si>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</si>
  <si>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</si>
  <si>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</si>
  <si>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</si>
  <si>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</si>
  <si>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</si>
  <si>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</si>
  <si>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</si>
  <si>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</si>
  <si>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</si>
  <si>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</si>
  <si>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</si>
  <si>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</si>
  <si>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</si>
  <si>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</si>
  <si>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</si>
  <si>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</si>
  <si>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</si>
  <si>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</si>
  <si>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</si>
  <si>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</si>
  <si>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</si>
  <si>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</si>
  <si>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</si>
  <si>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</si>
  <si>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</si>
  <si>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</si>
  <si>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</si>
  <si>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</si>
  <si>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</si>
  <si>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</si>
  <si>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</si>
  <si>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</si>
  <si>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</si>
  <si>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</si>
  <si>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</si>
  <si>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</si>
  <si>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</si>
  <si>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</si>
  <si>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</si>
  <si>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</si>
  <si>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</si>
  <si>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</si>
  <si>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</si>
  <si>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</si>
  <si>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</si>
  <si>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</si>
  <si>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</si>
  <si>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</si>
  <si>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</si>
  <si>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</si>
  <si>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</si>
  <si>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</si>
  <si>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</si>
  <si>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</si>
  <si>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</si>
  <si>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</si>
  <si>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</si>
  <si>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</si>
  <si>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</si>
  <si>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</si>
  <si>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</si>
  <si>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</si>
  <si>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</si>
  <si>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</si>
  <si>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</si>
  <si>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</si>
  <si>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</si>
  <si>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</si>
  <si>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</si>
  <si>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</si>
  <si>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</si>
  <si>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</si>
  <si>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</si>
  <si>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</si>
  <si>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</si>
  <si>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</si>
  <si>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</si>
  <si>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</si>
  <si>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</si>
  <si>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</si>
  <si>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</si>
  <si>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</si>
  <si>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</si>
  <si>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</si>
  <si>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</si>
  <si>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</si>
  <si>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</si>
  <si>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</si>
  <si>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</si>
  <si>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</si>
  <si>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</si>
  <si>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</si>
  <si>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</si>
  <si>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</si>
  <si>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</si>
  <si>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</si>
  <si>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</si>
  <si>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</si>
  <si>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</si>
  <si>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</si>
  <si>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</si>
  <si>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</si>
  <si>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</si>
  <si>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</si>
  <si>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</si>
  <si>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</si>
  <si>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</si>
  <si>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</si>
  <si>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</si>
  <si>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</si>
  <si>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</si>
  <si>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</si>
  <si>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</si>
  <si>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</si>
  <si>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</si>
  <si>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</si>
  <si>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</si>
  <si>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</si>
  <si>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</si>
  <si>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</si>
  <si>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</si>
  <si>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</si>
  <si>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</si>
  <si>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</si>
  <si>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</si>
  <si>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</si>
  <si>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</si>
  <si>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</si>
  <si>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</si>
  <si>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</si>
  <si>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</si>
  <si>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</si>
  <si>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</si>
  <si>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</si>
  <si>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</si>
  <si>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</si>
  <si>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</si>
  <si>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</si>
  <si>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</si>
  <si>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</si>
  <si>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</si>
  <si>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</si>
  <si>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</si>
  <si>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</si>
  <si>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</si>
  <si>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</si>
  <si>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</si>
  <si>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</si>
  <si>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</si>
  <si>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</si>
  <si>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</si>
  <si>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</si>
  <si>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</si>
  <si>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</si>
  <si>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</si>
  <si>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</si>
  <si>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</si>
  <si>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</si>
  <si>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</si>
  <si>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</si>
  <si>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</si>
  <si>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</si>
  <si>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</si>
  <si>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</si>
  <si>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</si>
  <si>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</si>
  <si>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</si>
  <si>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</si>
  <si>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</si>
  <si>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</si>
  <si>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</si>
  <si>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</si>
  <si>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</si>
  <si>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</si>
  <si>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</si>
  <si>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</si>
  <si>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</si>
  <si>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</si>
  <si>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</si>
  <si>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</si>
  <si>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</si>
  <si>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</si>
  <si>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</si>
  <si>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</si>
  <si>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</si>
  <si>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</si>
  <si>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</si>
  <si>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</si>
  <si>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</si>
  <si>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</si>
  <si>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</si>
  <si>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</si>
  <si>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</si>
  <si>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</si>
  <si>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</si>
  <si>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</si>
  <si>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</si>
  <si>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</si>
  <si>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</si>
  <si>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</si>
  <si>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</si>
  <si>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</si>
  <si>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</si>
  <si>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</si>
  <si>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</si>
  <si>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</si>
  <si>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</si>
  <si>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</si>
  <si>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</si>
  <si>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</si>
  <si>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</si>
  <si>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</si>
  <si>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</si>
  <si>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</si>
  <si>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</si>
  <si>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</si>
  <si>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</si>
  <si>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</si>
  <si>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</si>
  <si>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</si>
  <si>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</si>
  <si>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</si>
  <si>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</si>
  <si>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</si>
  <si>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</si>
  <si>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</si>
  <si>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</si>
  <si>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</si>
  <si>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</si>
  <si>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</si>
  <si>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</si>
  <si>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</si>
  <si>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</si>
  <si>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</si>
  <si>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</si>
  <si>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</si>
  <si>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</si>
  <si>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</si>
  <si>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</si>
  <si>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</si>
  <si>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</si>
  <si>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</si>
  <si>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</si>
  <si>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</si>
  <si>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</si>
  <si>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</si>
  <si>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</si>
  <si>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</si>
  <si>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</si>
  <si>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</si>
  <si>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</si>
  <si>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</si>
  <si>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</si>
  <si>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</si>
  <si>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</si>
  <si>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</si>
  <si>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</si>
  <si>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</si>
  <si>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</si>
  <si>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</si>
  <si>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</si>
  <si>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</si>
  <si>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</si>
  <si>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</si>
  <si>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</si>
  <si>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</si>
  <si>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</si>
  <si>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</si>
  <si>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</si>
  <si>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</si>
  <si>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</si>
  <si>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</si>
  <si>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</si>
  <si>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</si>
  <si>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</si>
  <si>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</si>
  <si>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</si>
  <si>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</si>
  <si>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</si>
  <si>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</si>
  <si>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</si>
  <si>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</si>
  <si>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</si>
  <si>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</si>
  <si>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</si>
  <si>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</si>
  <si>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</si>
  <si>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</si>
  <si>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</si>
  <si>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</si>
  <si>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</si>
  <si>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</si>
  <si>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</si>
  <si>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</si>
  <si>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</si>
  <si>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</si>
  <si>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</si>
  <si>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</si>
  <si>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</si>
  <si>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</si>
  <si>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</si>
  <si>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</si>
  <si>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</si>
  <si>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</si>
  <si>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</si>
  <si>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</si>
  <si>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</si>
  <si>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</si>
  <si>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</si>
  <si>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</si>
  <si>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</si>
  <si>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</si>
  <si>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</si>
  <si>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</si>
  <si>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</si>
  <si>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</si>
  <si>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</si>
  <si>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</si>
  <si>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</si>
  <si>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</si>
  <si>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</si>
  <si>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</si>
  <si>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</si>
  <si>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</si>
  <si>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</si>
  <si>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</si>
  <si>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</si>
  <si>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</si>
  <si>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</si>
  <si>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</si>
  <si>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</si>
  <si>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</si>
  <si>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</si>
  <si>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</si>
  <si>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</si>
  <si>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</si>
  <si>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</si>
  <si>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</si>
  <si>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</si>
  <si>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</si>
  <si>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</si>
  <si>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</si>
  <si>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</si>
  <si>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</si>
  <si>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</si>
  <si>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</si>
  <si>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</si>
  <si>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</si>
  <si>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</si>
  <si>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</si>
  <si>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</si>
  <si>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</si>
  <si>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</si>
  <si>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</si>
  <si>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</si>
  <si>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</si>
  <si>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</si>
  <si>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</si>
  <si>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</si>
  <si>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</si>
  <si>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</si>
  <si>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</si>
  <si>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</si>
  <si>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</si>
  <si>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</si>
  <si>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</si>
  <si>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</si>
  <si>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</si>
  <si>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</si>
  <si>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</si>
  <si>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</si>
  <si>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</si>
  <si>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</si>
  <si>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</si>
  <si>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</si>
  <si>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</si>
  <si>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</si>
  <si>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</si>
  <si>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</si>
  <si>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</si>
  <si>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</si>
  <si>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</si>
  <si>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</si>
  <si>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</si>
  <si>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</si>
  <si>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</si>
  <si>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</si>
  <si>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</si>
  <si>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</si>
  <si>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</si>
  <si>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</si>
  <si>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</si>
  <si>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</si>
  <si>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</si>
  <si>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</si>
  <si>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</si>
  <si>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</si>
  <si>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</si>
  <si>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</si>
  <si>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</si>
  <si>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</si>
  <si>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</si>
  <si>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</si>
  <si>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</si>
  <si>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</si>
  <si>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</si>
  <si>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</si>
  <si>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</si>
  <si>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</si>
  <si>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</si>
  <si>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</si>
  <si>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</si>
  <si>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</si>
  <si>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</si>
  <si>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</si>
  <si>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</si>
  <si>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</si>
  <si>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</si>
  <si>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</si>
  <si>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</si>
  <si>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</si>
  <si>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</si>
  <si>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</si>
  <si>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</si>
  <si>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</si>
  <si>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</si>
  <si>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</si>
  <si>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</si>
  <si>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</si>
  <si>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</si>
  <si>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</si>
  <si>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</si>
  <si>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</si>
  <si>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</si>
  <si>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</si>
  <si>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</si>
  <si>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</si>
  <si>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</si>
  <si>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</si>
  <si>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</si>
  <si>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</si>
  <si>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</si>
  <si>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</si>
  <si>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</si>
  <si>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</si>
  <si>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</si>
  <si>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</si>
  <si>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</si>
  <si>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</si>
  <si>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</si>
  <si>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</si>
  <si>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</si>
  <si>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</si>
  <si>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</si>
  <si>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</si>
  <si>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</si>
  <si>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</si>
  <si>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</si>
  <si>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</si>
  <si>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</si>
  <si>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</si>
  <si>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</si>
  <si>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</si>
  <si>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</si>
  <si>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</si>
  <si>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</si>
  <si>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</si>
  <si>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</si>
  <si>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</si>
  <si>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</si>
  <si>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</si>
  <si>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</si>
  <si>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</si>
  <si>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</si>
  <si>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</si>
  <si>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</si>
  <si>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</si>
  <si>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</si>
  <si>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</si>
  <si>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</si>
  <si>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</si>
  <si>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</si>
  <si>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</si>
  <si>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</si>
  <si>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</si>
  <si>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</si>
  <si>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</si>
  <si>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</si>
  <si>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</si>
  <si>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</si>
  <si>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</si>
  <si>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</si>
  <si>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</si>
  <si>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</si>
  <si>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</si>
  <si>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</si>
  <si>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</si>
  <si>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</si>
  <si>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</si>
  <si>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</si>
  <si>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</si>
  <si>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</si>
  <si>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</si>
  <si>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</si>
  <si>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</si>
  <si>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</si>
  <si>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</si>
  <si>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</si>
  <si>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</si>
  <si>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</si>
  <si>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</si>
  <si>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</si>
  <si>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</si>
  <si>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</si>
  <si>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</si>
  <si>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</si>
  <si>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</si>
  <si>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</si>
  <si>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</si>
  <si>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</si>
  <si>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</si>
  <si>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</si>
  <si>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</si>
  <si>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</si>
  <si>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</si>
  <si>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</si>
  <si>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</si>
  <si>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</si>
  <si>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</si>
  <si>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</si>
  <si>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</si>
  <si>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</si>
  <si>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</si>
  <si>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</si>
  <si>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</si>
  <si>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</si>
  <si>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</si>
  <si>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</si>
  <si>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</si>
  <si>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</si>
  <si>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</si>
  <si>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</si>
  <si>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</si>
  <si>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</si>
  <si>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</si>
  <si>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</si>
  <si>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</si>
  <si>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</si>
  <si>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</si>
  <si>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</si>
  <si>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</si>
  <si>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</si>
  <si>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</si>
  <si>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</si>
  <si>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</si>
  <si>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</si>
  <si>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</si>
  <si>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</si>
  <si>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</si>
  <si>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</si>
  <si>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</si>
  <si>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</si>
  <si>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</si>
  <si>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</si>
  <si>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</si>
  <si>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</si>
  <si>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</si>
  <si>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</si>
  <si>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</si>
  <si>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</si>
  <si>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</si>
  <si>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</si>
  <si>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</si>
  <si>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</si>
  <si>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</si>
  <si>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</si>
  <si>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</si>
  <si>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</si>
  <si>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</si>
  <si>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</si>
  <si>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</si>
  <si>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</si>
  <si>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</si>
  <si>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</si>
  <si>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</si>
  <si>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</si>
  <si>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</si>
  <si>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</si>
  <si>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</si>
  <si>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</si>
  <si>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</si>
  <si>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</si>
  <si>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</si>
  <si>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</si>
  <si>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</si>
  <si>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</si>
  <si>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</si>
  <si>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</si>
  <si>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</si>
  <si>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</si>
  <si>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</si>
  <si>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</si>
  <si>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</si>
  <si>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</si>
  <si>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</si>
  <si>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</si>
  <si>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</si>
  <si>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</si>
  <si>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</si>
  <si>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</si>
  <si>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</si>
  <si>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</si>
  <si>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</si>
  <si>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</si>
  <si>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</si>
  <si>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</si>
  <si>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</si>
  <si>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</si>
  <si>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</si>
  <si>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</si>
  <si>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</si>
  <si>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</si>
  <si>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</si>
  <si>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</si>
  <si>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</si>
  <si>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</si>
  <si>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</si>
  <si>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</si>
  <si>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</si>
  <si>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</si>
  <si>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</si>
  <si>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</si>
  <si>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</si>
  <si>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</si>
  <si>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</si>
  <si>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</si>
  <si>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</si>
  <si>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</si>
  <si>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</si>
  <si>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</si>
  <si>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</si>
  <si>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</si>
  <si>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</si>
  <si>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</si>
  <si>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</si>
  <si>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</si>
  <si>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</si>
  <si>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</si>
  <si>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</si>
  <si>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</si>
  <si>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</si>
  <si>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</si>
  <si>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</si>
  <si>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</si>
  <si>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</si>
  <si>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</si>
  <si>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</si>
  <si>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</si>
  <si>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</si>
  <si>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</si>
  <si>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</si>
  <si>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</si>
  <si>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</si>
  <si>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</si>
  <si>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</si>
  <si>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</si>
  <si>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</si>
  <si>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</si>
  <si>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</si>
  <si>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</si>
  <si>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</si>
  <si>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</si>
  <si>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</si>
  <si>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</si>
  <si>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</si>
  <si>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</si>
  <si>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</si>
  <si>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</si>
  <si>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</si>
  <si>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</si>
  <si>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</si>
  <si>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</si>
  <si>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</si>
  <si>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</si>
  <si>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</si>
  <si>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</si>
  <si>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</si>
  <si>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</si>
  <si>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</si>
  <si>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</si>
  <si>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</si>
  <si>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</si>
  <si>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</si>
  <si>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</si>
  <si>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</si>
  <si>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</si>
  <si>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</si>
  <si>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</si>
  <si>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</si>
  <si>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</si>
  <si>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</si>
  <si>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</si>
  <si>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</si>
  <si>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</si>
  <si>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</si>
  <si>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</si>
  <si>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</si>
  <si>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</si>
  <si>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</si>
  <si>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</si>
  <si>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</si>
  <si>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</si>
  <si>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</si>
  <si>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</si>
  <si>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</si>
  <si>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</si>
  <si>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</si>
  <si>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</si>
  <si>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</si>
  <si>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</si>
  <si>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</si>
  <si>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</si>
  <si>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</si>
  <si>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</si>
  <si>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</si>
  <si>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</si>
  <si>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</si>
  <si>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</si>
  <si>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</si>
  <si>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</si>
  <si>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</si>
  <si>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</si>
  <si>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</si>
  <si>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</si>
  <si>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</si>
  <si>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</si>
  <si>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</si>
  <si>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</si>
  <si>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</si>
  <si>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</si>
  <si>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</si>
  <si>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</si>
  <si>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</si>
  <si>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</si>
  <si>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</si>
  <si>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</si>
  <si>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</si>
  <si>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</si>
  <si>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</si>
  <si>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</si>
  <si>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</si>
  <si>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</si>
  <si>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</si>
  <si>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</si>
  <si>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</si>
  <si>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</si>
  <si>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</si>
  <si>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</si>
  <si>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</si>
  <si>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</si>
  <si>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</si>
  <si>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</si>
  <si>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</si>
  <si>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</si>
  <si>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</si>
  <si>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</si>
  <si>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</si>
  <si>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</si>
  <si>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</si>
  <si>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</si>
  <si>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</si>
  <si>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</si>
  <si>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</si>
  <si>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</si>
  <si>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</si>
  <si>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</si>
  <si>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</si>
  <si>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</si>
  <si>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</si>
  <si>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</si>
  <si>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</si>
  <si>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</si>
  <si>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</si>
  <si>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</si>
  <si>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</si>
  <si>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</si>
  <si>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</si>
  <si>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</si>
  <si>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</si>
  <si>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</si>
  <si>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</si>
  <si>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</si>
  <si>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</si>
  <si>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</si>
  <si>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</si>
  <si>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</si>
  <si>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</si>
  <si>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</si>
  <si>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</si>
  <si>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</si>
  <si>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</si>
  <si>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</si>
  <si>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</si>
  <si>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</si>
  <si>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</si>
  <si>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</si>
  <si>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</si>
  <si>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</si>
  <si>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</si>
  <si>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</si>
  <si>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</si>
  <si>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</si>
  <si>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</si>
  <si>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</si>
  <si>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</si>
  <si>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</si>
  <si>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</si>
  <si>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</si>
  <si>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</si>
  <si>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</si>
  <si>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</si>
  <si>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</si>
  <si>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</si>
  <si>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</si>
  <si>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</si>
  <si>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</si>
  <si>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</si>
  <si>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</si>
  <si>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</si>
  <si>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</si>
  <si>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</si>
  <si>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</si>
  <si>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</si>
  <si>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</si>
  <si>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</si>
  <si>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</si>
  <si>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</si>
  <si>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</si>
  <si>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</si>
  <si>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</si>
  <si>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</si>
  <si>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</si>
  <si>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</si>
  <si>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</si>
  <si>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</si>
  <si>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</si>
  <si>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</si>
  <si>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</si>
  <si>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</si>
  <si>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</si>
  <si>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</si>
  <si>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</si>
  <si>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</si>
  <si>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</si>
  <si>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</si>
  <si>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</si>
  <si>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</si>
  <si>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</si>
  <si>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</si>
  <si>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</si>
  <si>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</si>
  <si>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</si>
  <si>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</si>
  <si>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</si>
  <si>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</si>
  <si>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</si>
  <si>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</si>
  <si>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</si>
  <si>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</si>
  <si>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</si>
  <si>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</si>
  <si>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</si>
  <si>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</si>
  <si>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</si>
  <si>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</si>
  <si>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</si>
  <si>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</si>
  <si>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</si>
  <si>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</si>
  <si>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</si>
  <si>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</si>
  <si>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</si>
  <si>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</si>
  <si>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</si>
  <si>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</si>
  <si>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</si>
  <si>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</si>
  <si>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</si>
  <si>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</si>
  <si>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</si>
  <si>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</si>
  <si>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</si>
  <si>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</si>
  <si>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</si>
  <si>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</si>
  <si>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</si>
  <si>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</si>
  <si>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</si>
  <si>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</si>
  <si>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</si>
  <si>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</si>
  <si>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</si>
  <si>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</si>
  <si>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</si>
  <si>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</si>
  <si>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</si>
  <si>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</si>
  <si>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</si>
  <si>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</si>
  <si>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</si>
  <si>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</si>
  <si>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</si>
  <si>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</si>
  <si>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</si>
  <si>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</si>
  <si>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</si>
  <si>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</si>
  <si>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</si>
  <si>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</si>
  <si>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</si>
  <si>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</si>
  <si>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</si>
  <si>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</si>
  <si>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</si>
  <si>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</si>
  <si>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</si>
  <si>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</si>
  <si>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</si>
  <si>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</si>
  <si>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</si>
  <si>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</si>
  <si>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</si>
  <si>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</si>
  <si>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</si>
  <si>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</si>
  <si>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</si>
  <si>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</si>
  <si>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</si>
  <si>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</si>
  <si>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</si>
  <si>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</si>
  <si>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</si>
  <si>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</si>
  <si>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</si>
  <si>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</si>
  <si>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</si>
  <si>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</si>
  <si>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</si>
  <si>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</si>
  <si>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</si>
  <si>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</si>
  <si>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</si>
  <si>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</si>
  <si>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</si>
  <si>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</si>
  <si>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</si>
  <si>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</si>
  <si>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</si>
  <si>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</si>
  <si>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</si>
  <si>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</si>
  <si>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</si>
  <si>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</si>
  <si>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</si>
  <si>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</si>
  <si>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</si>
  <si>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</si>
  <si>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</si>
  <si>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</si>
  <si>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</si>
  <si>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</si>
  <si>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</si>
  <si>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</si>
  <si>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</si>
  <si>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</si>
  <si>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</si>
  <si>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</si>
  <si>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</si>
  <si>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</si>
  <si>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</si>
  <si>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</si>
  <si>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</si>
  <si>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</si>
  <si>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</si>
  <si>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</si>
  <si>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</si>
  <si>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</si>
  <si>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</si>
  <si>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</si>
  <si>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</si>
  <si>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</si>
  <si>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</si>
  <si>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</si>
  <si>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</si>
  <si>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</si>
  <si>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</si>
  <si>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</si>
  <si>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</si>
  <si>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</si>
  <si>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</si>
  <si>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</si>
  <si>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</si>
  <si>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</si>
  <si>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</si>
  <si>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</si>
  <si>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</si>
  <si>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</si>
  <si>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</si>
  <si>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</si>
  <si>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</si>
  <si>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</si>
  <si>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</si>
  <si>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</si>
  <si>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</si>
  <si>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</si>
  <si>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</si>
  <si>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</si>
  <si>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</si>
  <si>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</si>
  <si>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</si>
  <si>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</si>
  <si>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</si>
  <si>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</si>
  <si>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</si>
  <si>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</si>
  <si>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</si>
  <si>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</si>
  <si>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</si>
  <si>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</si>
  <si>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</si>
  <si>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</si>
  <si>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</si>
  <si>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</si>
  <si>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</si>
  <si>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</si>
  <si>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</si>
  <si>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</si>
  <si>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</si>
  <si>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</si>
  <si>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</si>
  <si>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</si>
  <si>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</si>
  <si>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</si>
  <si>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</si>
  <si>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</si>
  <si>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</si>
  <si>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</si>
  <si>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</si>
  <si>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</si>
  <si>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</si>
  <si>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</si>
  <si>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</si>
  <si>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</si>
  <si>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</si>
  <si>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</si>
  <si>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</si>
  <si>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</si>
  <si>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</si>
  <si>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</si>
  <si>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</si>
  <si>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</si>
  <si>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</si>
  <si>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</si>
  <si>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</si>
  <si>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</si>
  <si>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</si>
  <si>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</si>
  <si>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</si>
  <si>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</si>
  <si>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</si>
  <si>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</si>
  <si>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</si>
  <si>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</si>
  <si>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</si>
  <si>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</si>
  <si>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</si>
  <si>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</si>
  <si>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</si>
  <si>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</si>
  <si>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</si>
  <si>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</si>
  <si>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</si>
  <si>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</si>
  <si>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</si>
  <si>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</si>
  <si>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</si>
  <si>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</si>
  <si>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</si>
  <si>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</si>
  <si>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</si>
  <si>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</si>
  <si>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</si>
  <si>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</si>
  <si>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</si>
  <si>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</si>
  <si>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</si>
  <si>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</si>
  <si>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</si>
  <si>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</si>
  <si>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</si>
  <si>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</si>
  <si>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</si>
  <si>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</si>
  <si>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</si>
  <si>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</si>
  <si>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</si>
  <si>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</si>
  <si>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</si>
  <si>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</si>
  <si>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</si>
  <si>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</si>
  <si>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</si>
  <si>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</si>
  <si>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</si>
  <si>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</si>
  <si>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</si>
  <si>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</si>
  <si>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</si>
  <si>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</si>
  <si>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</si>
  <si>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</si>
  <si>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</si>
  <si>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</si>
  <si>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</si>
  <si>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</si>
  <si>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</si>
  <si>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</si>
  <si>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</si>
  <si>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</si>
  <si>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</si>
  <si>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</si>
  <si>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</si>
  <si>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</si>
  <si>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</si>
  <si>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</si>
  <si>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</si>
  <si>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</si>
  <si>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</si>
  <si>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</si>
  <si>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</si>
  <si>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</si>
  <si>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</si>
  <si>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</si>
  <si>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</si>
  <si>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</si>
  <si>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</si>
  <si>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</si>
  <si>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</si>
  <si>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</si>
  <si>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</si>
  <si>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</si>
  <si>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</si>
  <si>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</si>
  <si>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</si>
  <si>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</si>
  <si>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</si>
  <si>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</si>
  <si>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</si>
  <si>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</si>
  <si>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</si>
  <si>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</si>
  <si>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</si>
  <si>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</si>
  <si>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</si>
  <si>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</si>
  <si>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</si>
  <si>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</si>
  <si>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</si>
  <si>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</si>
  <si>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</si>
  <si>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</si>
  <si>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</si>
  <si>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</si>
  <si>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</si>
  <si>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</si>
  <si>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</si>
  <si>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</si>
  <si>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</si>
  <si>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</si>
  <si>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</si>
  <si>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</si>
  <si>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</si>
  <si>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</si>
  <si>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</si>
  <si>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</si>
  <si>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</si>
  <si>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</si>
  <si>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</si>
  <si>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</si>
  <si>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</si>
  <si>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</si>
  <si>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</si>
  <si>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</si>
  <si>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</si>
  <si>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</si>
  <si>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</si>
  <si>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</si>
  <si>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</si>
  <si>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</si>
  <si>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</si>
  <si>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</si>
  <si>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</si>
  <si>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</si>
  <si>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</si>
  <si>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</si>
  <si>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</si>
  <si>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</si>
  <si>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</si>
  <si>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</si>
  <si>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</si>
  <si>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</si>
  <si>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</si>
  <si>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</si>
  <si>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</si>
  <si>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</si>
  <si>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</si>
  <si>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</si>
  <si>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</si>
  <si>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</si>
  <si>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</si>
  <si>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</si>
  <si>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</si>
  <si>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</si>
  <si>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</si>
  <si>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</si>
  <si>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</si>
  <si>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</si>
  <si>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</si>
  <si>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</si>
  <si>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</si>
  <si>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</si>
  <si>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</si>
  <si>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</si>
  <si>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</si>
  <si>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</si>
  <si>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</si>
  <si>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</si>
  <si>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</si>
  <si>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</si>
  <si>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</si>
  <si>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</si>
  <si>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</si>
  <si>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</si>
  <si>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</si>
  <si>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</si>
  <si>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</si>
  <si>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</si>
  <si>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</si>
  <si>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</si>
  <si>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</si>
  <si>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</si>
  <si>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</si>
  <si>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</si>
  <si>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</si>
  <si>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</si>
  <si>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</si>
  <si>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</si>
  <si>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</si>
  <si>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</si>
  <si>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</si>
  <si>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</si>
  <si>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</si>
  <si>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</si>
  <si>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</si>
  <si>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</si>
  <si>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</si>
  <si>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</si>
  <si>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</si>
  <si>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</si>
  <si>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</si>
  <si>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</si>
  <si>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</si>
  <si>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</si>
  <si>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</si>
  <si>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</si>
  <si>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</si>
  <si>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</si>
  <si>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</si>
  <si>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</si>
  <si>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</si>
  <si>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</si>
  <si>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</si>
  <si>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</si>
  <si>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</si>
  <si>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</si>
  <si>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</si>
  <si>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</si>
  <si>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</si>
  <si>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</si>
  <si>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</si>
  <si>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</si>
  <si>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</si>
  <si>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</si>
  <si>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</si>
  <si>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</si>
  <si>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</si>
  <si>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</si>
  <si>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</si>
  <si>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</si>
  <si>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</si>
  <si>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</si>
  <si>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</si>
  <si>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</si>
  <si>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</si>
  <si>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</si>
  <si>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</si>
  <si>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</si>
  <si>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</si>
  <si>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</si>
  <si>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</si>
  <si>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</si>
  <si>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</si>
  <si>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</si>
  <si>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</si>
  <si>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</si>
  <si>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</si>
  <si>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</si>
  <si>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</si>
  <si>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</si>
  <si>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</si>
  <si>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</si>
  <si>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</si>
  <si>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</si>
  <si>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</si>
  <si>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</si>
  <si>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</si>
  <si>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</si>
  <si>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</si>
  <si>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</si>
  <si>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</si>
  <si>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</si>
  <si>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</si>
  <si>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</si>
  <si>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</si>
  <si>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</si>
  <si>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</si>
  <si>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</si>
  <si>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</si>
  <si>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</si>
  <si>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</si>
  <si>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</si>
  <si>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</si>
  <si>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</si>
  <si>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</si>
  <si>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</si>
  <si>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</si>
  <si>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</si>
  <si>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</si>
  <si>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</si>
  <si>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</si>
  <si>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</si>
  <si>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</si>
  <si>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</si>
  <si>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</si>
  <si>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</si>
  <si>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</si>
  <si>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</si>
  <si>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</si>
  <si>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</si>
  <si>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</si>
  <si>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</si>
  <si>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</si>
  <si>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</si>
  <si>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</si>
  <si>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</si>
  <si>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</si>
  <si>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</si>
  <si>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</si>
  <si>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</si>
  <si>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</si>
  <si>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</si>
  <si>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</si>
  <si>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</si>
  <si>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</si>
  <si>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</si>
  <si>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</si>
  <si>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</si>
  <si>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</si>
  <si>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</si>
  <si>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</si>
  <si>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</si>
  <si>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</si>
  <si>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</si>
  <si>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</si>
  <si>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</si>
  <si>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</si>
  <si>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</si>
  <si>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</si>
  <si>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</si>
  <si>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</si>
  <si>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</si>
  <si>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</si>
  <si>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</si>
  <si>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</si>
  <si>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</si>
  <si>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</si>
  <si>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</si>
  <si>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</si>
  <si>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</si>
  <si>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</si>
  <si>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</si>
  <si>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</si>
  <si>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</si>
  <si>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</si>
  <si>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</si>
  <si>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</si>
  <si>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</si>
  <si>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</si>
  <si>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</si>
  <si>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</si>
  <si>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</si>
  <si>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</si>
  <si>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</si>
  <si>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</si>
  <si>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</si>
  <si>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</si>
  <si>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</si>
  <si>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</si>
  <si>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</si>
  <si>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</si>
  <si>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</si>
  <si>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</si>
  <si>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</si>
  <si>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</si>
  <si>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</si>
  <si>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</si>
  <si>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</si>
  <si>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</si>
  <si>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</si>
  <si>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</si>
  <si>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</si>
  <si>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</si>
  <si>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</si>
  <si>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</si>
  <si>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</si>
  <si>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</si>
  <si>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</si>
  <si>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</si>
  <si>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</si>
  <si>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</si>
  <si>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</si>
  <si>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</si>
  <si>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</si>
  <si>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</si>
  <si>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</si>
  <si>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</si>
  <si>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</si>
  <si>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</si>
  <si>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</si>
  <si>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</si>
  <si>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</si>
  <si>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</si>
  <si>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</si>
  <si>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</si>
  <si>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</si>
  <si>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</si>
  <si>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</si>
  <si>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</si>
  <si>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</si>
  <si>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</si>
  <si>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</si>
  <si>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</si>
  <si>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</si>
  <si>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</si>
  <si>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</si>
  <si>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</si>
  <si>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</si>
  <si>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</si>
  <si>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</si>
  <si>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</si>
  <si>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</si>
  <si>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</si>
  <si>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</si>
  <si>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</si>
  <si>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</si>
  <si>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</si>
  <si>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</si>
  <si>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</si>
  <si>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</si>
  <si>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</si>
  <si>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</si>
  <si>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</si>
  <si>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</si>
  <si>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</si>
  <si>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</si>
  <si>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</si>
  <si>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</si>
  <si>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</si>
  <si>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</si>
  <si>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</si>
  <si>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</si>
  <si>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</si>
  <si>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</si>
  <si>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</si>
  <si>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</si>
  <si>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</si>
  <si>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</si>
  <si>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</si>
  <si>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</si>
  <si>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</si>
  <si>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</si>
  <si>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</si>
  <si>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</si>
  <si>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</si>
  <si>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</si>
  <si>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</si>
  <si>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</si>
  <si>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</si>
  <si>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</si>
  <si>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</si>
  <si>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</si>
  <si>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</si>
  <si>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</si>
  <si>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</si>
  <si>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</si>
  <si>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</si>
  <si>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</si>
  <si>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</si>
  <si>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</si>
  <si>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</si>
  <si>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</si>
  <si>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</si>
  <si>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</si>
  <si>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</si>
  <si>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</si>
  <si>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</si>
  <si>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</si>
  <si>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</si>
  <si>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</si>
  <si>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</si>
  <si>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</si>
  <si>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</si>
  <si>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</si>
  <si>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</si>
  <si>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</si>
  <si>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</si>
  <si>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</si>
  <si>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</si>
  <si>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</si>
  <si>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</si>
  <si>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</si>
  <si>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</si>
  <si>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</si>
  <si>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</si>
  <si>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</si>
  <si>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</si>
  <si>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</si>
  <si>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</si>
  <si>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</si>
  <si>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</si>
  <si>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</si>
  <si>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</si>
  <si>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</si>
  <si>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</si>
  <si>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</si>
  <si>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</si>
  <si>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Não solicita MC1 em D, devido manutenção</t>
  </si>
  <si>
    <t>Descarga de pedra km 183+000 em ZDY1832 (30min) + Descarga de dormentes km168+000 em ZER169 (30min) + Descarga de jacaré km158+000 em ZPSZCX (10min).</t>
  </si>
  <si>
    <t>Bloco para execuções de soldas</t>
  </si>
  <si>
    <t>Daniel / Felipe</t>
  </si>
  <si>
    <t>Adenison / Felipe</t>
  </si>
  <si>
    <t>Mateus / Felipe</t>
  </si>
  <si>
    <t>Cleibson / Felipe</t>
  </si>
  <si>
    <t>Carlos / Felipe</t>
  </si>
  <si>
    <t>Recolhimento de peças de AMV</t>
  </si>
  <si>
    <t>ZKW-ZEV</t>
  </si>
  <si>
    <t>ZKWZEV</t>
  </si>
  <si>
    <t>Andresa / John</t>
  </si>
  <si>
    <t>V98 CCP + R7D Embarcado</t>
  </si>
  <si>
    <t>Deslocamento direto de ZEV para ZKW</t>
  </si>
  <si>
    <t>Edson / Moisés</t>
  </si>
  <si>
    <t>Antoni / Moisés</t>
  </si>
  <si>
    <t>Substituição de dormentes - Podendo ser fracionado em 2 intervalo de 01h00 cada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</si>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</sst>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6" t="s">
        <v>0</v>
      </c>
      <c r="B1" s="307" t="s">
        <v>1</v>
      </c>
      <c r="C1" s="307" t="s">
        <v>2</v>
      </c>
      <c r="D1" s="308" t="s">
        <v>3</v>
      </c>
      <c r="E1" s="307" t="s">
        <v>4</v>
      </c>
      <c r="F1" s="307" t="s">
        <v>5</v>
      </c>
      <c r="G1" s="307" t="s">
        <v>6</v>
      </c>
      <c r="H1" s="307" t="s">
        <v>7</v>
      </c>
      <c r="I1" s="307" t="s">
        <v>8</v>
      </c>
      <c r="J1" s="309" t="s">
        <v>9</v>
      </c>
    </row>
    <row r="2" spans="1:13">
      <c r="A2" s="294" t="s">
        <v>10</v>
      </c>
      <c r="B2" s="295" t="s">
        <v>11</v>
      </c>
      <c r="C2" s="295" t="s">
        <v>12</v>
      </c>
      <c r="D2" s="295">
        <v>30</v>
      </c>
      <c r="E2" s="295" t="s">
        <v>13</v>
      </c>
      <c r="F2" s="295">
        <v>108.72799999999999</v>
      </c>
      <c r="G2" s="295">
        <v>110.502</v>
      </c>
      <c r="H2" s="295">
        <v>1101091</v>
      </c>
      <c r="I2" s="295" t="s">
        <v>14</v>
      </c>
      <c r="J2" s="296" t="s">
        <v>15</v>
      </c>
    </row>
    <row r="3" spans="1:13">
      <c r="A3" s="297" t="s">
        <v>10</v>
      </c>
      <c r="B3" s="298" t="s">
        <v>11</v>
      </c>
      <c r="C3" s="298" t="s">
        <v>12</v>
      </c>
      <c r="D3" s="298">
        <v>30</v>
      </c>
      <c r="E3" s="298" t="s">
        <v>13</v>
      </c>
      <c r="F3" s="298">
        <v>108.72799999999999</v>
      </c>
      <c r="G3" s="298">
        <v>110.502</v>
      </c>
      <c r="H3" s="298">
        <v>1101093</v>
      </c>
      <c r="I3" s="298" t="s">
        <v>14</v>
      </c>
      <c r="J3" s="299" t="s">
        <v>15</v>
      </c>
    </row>
    <row r="4" spans="1:13">
      <c r="A4" s="294" t="s">
        <v>10</v>
      </c>
      <c r="B4" s="295" t="s">
        <v>11</v>
      </c>
      <c r="C4" s="295" t="s">
        <v>12</v>
      </c>
      <c r="D4" s="295">
        <v>30</v>
      </c>
      <c r="E4" s="295" t="s">
        <v>13</v>
      </c>
      <c r="F4" s="295">
        <v>110.502</v>
      </c>
      <c r="G4" s="295">
        <v>111.78700000000001</v>
      </c>
      <c r="H4" s="295">
        <v>1121101</v>
      </c>
      <c r="I4" s="295" t="s">
        <v>14</v>
      </c>
      <c r="J4" s="296" t="s">
        <v>15</v>
      </c>
    </row>
    <row r="5" spans="1:13">
      <c r="A5" s="297" t="s">
        <v>10</v>
      </c>
      <c r="B5" s="298" t="s">
        <v>11</v>
      </c>
      <c r="C5" s="298" t="s">
        <v>12</v>
      </c>
      <c r="D5" s="298">
        <v>30</v>
      </c>
      <c r="E5" s="298" t="s">
        <v>13</v>
      </c>
      <c r="F5" s="298">
        <v>110.502</v>
      </c>
      <c r="G5" s="298">
        <v>111.78700000000001</v>
      </c>
      <c r="H5" s="298">
        <v>1121103</v>
      </c>
      <c r="I5" s="298" t="s">
        <v>14</v>
      </c>
      <c r="J5" s="299" t="s">
        <v>15</v>
      </c>
    </row>
    <row r="6" spans="1:13">
      <c r="A6" s="294" t="s">
        <v>10</v>
      </c>
      <c r="B6" s="295" t="s">
        <v>11</v>
      </c>
      <c r="C6" s="295" t="s">
        <v>12</v>
      </c>
      <c r="D6" s="295">
        <v>30</v>
      </c>
      <c r="E6" s="295" t="s">
        <v>13</v>
      </c>
      <c r="F6" s="295">
        <v>111.78700000000001</v>
      </c>
      <c r="G6" s="295">
        <v>113</v>
      </c>
      <c r="H6" s="295">
        <v>1131121</v>
      </c>
      <c r="I6" s="295" t="s">
        <v>14</v>
      </c>
      <c r="J6" s="296" t="s">
        <v>15</v>
      </c>
    </row>
    <row r="7" spans="1:13">
      <c r="A7" s="297" t="s">
        <v>10</v>
      </c>
      <c r="B7" s="298" t="s">
        <v>11</v>
      </c>
      <c r="C7" s="298" t="s">
        <v>12</v>
      </c>
      <c r="D7" s="298">
        <v>30</v>
      </c>
      <c r="E7" s="298" t="s">
        <v>13</v>
      </c>
      <c r="F7" s="298">
        <v>113</v>
      </c>
      <c r="G7" s="298">
        <v>114</v>
      </c>
      <c r="H7" s="298" t="s">
        <v>16</v>
      </c>
      <c r="I7" s="298" t="s">
        <v>17</v>
      </c>
      <c r="J7" s="299" t="s">
        <v>15</v>
      </c>
    </row>
    <row r="8" spans="1:13">
      <c r="A8" s="294" t="s">
        <v>10</v>
      </c>
      <c r="B8" s="295" t="s">
        <v>11</v>
      </c>
      <c r="C8" s="295" t="s">
        <v>12</v>
      </c>
      <c r="D8" s="295">
        <v>30</v>
      </c>
      <c r="E8" s="295" t="s">
        <v>13</v>
      </c>
      <c r="F8" s="295">
        <v>114</v>
      </c>
      <c r="G8" s="295">
        <v>115</v>
      </c>
      <c r="H8" s="295" t="s">
        <v>17</v>
      </c>
      <c r="I8" s="295" t="s">
        <v>17</v>
      </c>
      <c r="J8" s="296" t="s">
        <v>15</v>
      </c>
      <c r="M8" s="196"/>
    </row>
    <row r="9" spans="1:13">
      <c r="A9" s="297" t="s">
        <v>10</v>
      </c>
      <c r="B9" s="298" t="s">
        <v>11</v>
      </c>
      <c r="C9" s="298" t="s">
        <v>12</v>
      </c>
      <c r="D9" s="298">
        <v>30</v>
      </c>
      <c r="E9" s="298" t="s">
        <v>13</v>
      </c>
      <c r="F9" s="298">
        <v>115</v>
      </c>
      <c r="G9" s="298">
        <v>116.72499999999999</v>
      </c>
      <c r="H9" s="298" t="s">
        <v>18</v>
      </c>
      <c r="I9" s="298" t="s">
        <v>19</v>
      </c>
      <c r="J9" s="299" t="s">
        <v>15</v>
      </c>
    </row>
    <row r="10" spans="1:13">
      <c r="A10" s="294" t="s">
        <v>10</v>
      </c>
      <c r="B10" s="295" t="s">
        <v>11</v>
      </c>
      <c r="C10" s="295" t="s">
        <v>12</v>
      </c>
      <c r="D10" s="295">
        <v>30</v>
      </c>
      <c r="E10" s="295" t="s">
        <v>13</v>
      </c>
      <c r="F10" s="295">
        <v>116.72499999999999</v>
      </c>
      <c r="G10" s="295">
        <v>118</v>
      </c>
      <c r="H10" s="295">
        <v>1181171</v>
      </c>
      <c r="I10" s="295" t="s">
        <v>19</v>
      </c>
      <c r="J10" s="296" t="s">
        <v>15</v>
      </c>
    </row>
    <row r="11" spans="1:13">
      <c r="A11" s="297" t="s">
        <v>10</v>
      </c>
      <c r="B11" s="298" t="s">
        <v>11</v>
      </c>
      <c r="C11" s="298" t="s">
        <v>12</v>
      </c>
      <c r="D11" s="298">
        <v>30</v>
      </c>
      <c r="E11" s="298" t="s">
        <v>13</v>
      </c>
      <c r="F11" s="298">
        <v>118</v>
      </c>
      <c r="G11" s="298">
        <v>119</v>
      </c>
      <c r="H11" s="298">
        <v>1191181</v>
      </c>
      <c r="I11" s="298" t="s">
        <v>19</v>
      </c>
      <c r="J11" s="299" t="s">
        <v>15</v>
      </c>
    </row>
    <row r="12" spans="1:13">
      <c r="A12" s="294" t="s">
        <v>10</v>
      </c>
      <c r="B12" s="295" t="s">
        <v>11</v>
      </c>
      <c r="C12" s="295" t="s">
        <v>12</v>
      </c>
      <c r="D12" s="295">
        <v>30</v>
      </c>
      <c r="E12" s="295" t="s">
        <v>13</v>
      </c>
      <c r="F12" s="295">
        <v>119</v>
      </c>
      <c r="G12" s="295">
        <v>120</v>
      </c>
      <c r="H12" s="295">
        <v>1201191</v>
      </c>
      <c r="I12" s="295" t="s">
        <v>19</v>
      </c>
      <c r="J12" s="296" t="s">
        <v>15</v>
      </c>
    </row>
    <row r="13" spans="1:13">
      <c r="A13" s="297" t="s">
        <v>10</v>
      </c>
      <c r="B13" s="298" t="s">
        <v>11</v>
      </c>
      <c r="C13" s="298" t="s">
        <v>12</v>
      </c>
      <c r="D13" s="298">
        <v>30</v>
      </c>
      <c r="E13" s="298" t="s">
        <v>13</v>
      </c>
      <c r="F13" s="298">
        <v>120</v>
      </c>
      <c r="G13" s="298">
        <v>121</v>
      </c>
      <c r="H13" s="298" t="s">
        <v>20</v>
      </c>
      <c r="I13" s="298" t="s">
        <v>19</v>
      </c>
      <c r="J13" s="299" t="s">
        <v>15</v>
      </c>
    </row>
    <row r="14" spans="1:13">
      <c r="A14" s="294" t="s">
        <v>10</v>
      </c>
      <c r="B14" s="295" t="s">
        <v>11</v>
      </c>
      <c r="C14" s="295" t="s">
        <v>12</v>
      </c>
      <c r="D14" s="295">
        <v>30</v>
      </c>
      <c r="E14" s="295" t="s">
        <v>13</v>
      </c>
      <c r="F14" s="295">
        <v>121</v>
      </c>
      <c r="G14" s="295">
        <v>122.66</v>
      </c>
      <c r="H14" s="295" t="s">
        <v>21</v>
      </c>
      <c r="I14" s="295" t="s">
        <v>22</v>
      </c>
      <c r="J14" s="296" t="s">
        <v>15</v>
      </c>
    </row>
    <row r="15" spans="1:13">
      <c r="A15" s="297" t="s">
        <v>23</v>
      </c>
      <c r="B15" s="298" t="s">
        <v>24</v>
      </c>
      <c r="C15" s="298" t="s">
        <v>12</v>
      </c>
      <c r="D15" s="300">
        <v>48</v>
      </c>
      <c r="E15" s="298" t="s">
        <v>25</v>
      </c>
      <c r="F15" s="298">
        <v>76.257999999999996</v>
      </c>
      <c r="G15" s="298">
        <v>78</v>
      </c>
      <c r="H15" s="298" t="s">
        <v>26</v>
      </c>
      <c r="I15" s="298" t="s">
        <v>27</v>
      </c>
      <c r="J15" s="299" t="s">
        <v>28</v>
      </c>
    </row>
    <row r="16" spans="1:13">
      <c r="A16" s="294" t="s">
        <v>23</v>
      </c>
      <c r="B16" s="295" t="s">
        <v>24</v>
      </c>
      <c r="C16" s="295" t="s">
        <v>12</v>
      </c>
      <c r="D16" s="301">
        <v>48</v>
      </c>
      <c r="E16" s="295" t="s">
        <v>25</v>
      </c>
      <c r="F16" s="295">
        <v>78</v>
      </c>
      <c r="G16" s="295">
        <v>79.599999999999994</v>
      </c>
      <c r="H16" s="295" t="s">
        <v>29</v>
      </c>
      <c r="I16" s="295" t="s">
        <v>30</v>
      </c>
      <c r="J16" s="296" t="s">
        <v>28</v>
      </c>
    </row>
    <row r="17" spans="1:10">
      <c r="A17" s="297" t="s">
        <v>23</v>
      </c>
      <c r="B17" s="298" t="s">
        <v>24</v>
      </c>
      <c r="C17" s="298" t="s">
        <v>12</v>
      </c>
      <c r="D17" s="300">
        <v>48</v>
      </c>
      <c r="E17" s="298" t="s">
        <v>25</v>
      </c>
      <c r="F17" s="298">
        <v>79.599999999999994</v>
      </c>
      <c r="G17" s="298">
        <v>83</v>
      </c>
      <c r="H17" s="298" t="s">
        <v>31</v>
      </c>
      <c r="I17" s="298" t="s">
        <v>32</v>
      </c>
      <c r="J17" s="299" t="s">
        <v>28</v>
      </c>
    </row>
    <row r="18" spans="1:10">
      <c r="A18" s="294" t="s">
        <v>23</v>
      </c>
      <c r="B18" s="295" t="s">
        <v>24</v>
      </c>
      <c r="C18" s="295" t="s">
        <v>12</v>
      </c>
      <c r="D18" s="301">
        <v>48</v>
      </c>
      <c r="E18" s="295" t="s">
        <v>25</v>
      </c>
      <c r="F18" s="295">
        <v>83</v>
      </c>
      <c r="G18" s="295">
        <v>85</v>
      </c>
      <c r="H18" s="295" t="s">
        <v>33</v>
      </c>
      <c r="I18" s="295" t="s">
        <v>34</v>
      </c>
      <c r="J18" s="296" t="s">
        <v>28</v>
      </c>
    </row>
    <row r="19" spans="1:10">
      <c r="A19" s="297" t="s">
        <v>23</v>
      </c>
      <c r="B19" s="298" t="s">
        <v>24</v>
      </c>
      <c r="C19" s="298" t="s">
        <v>12</v>
      </c>
      <c r="D19" s="300">
        <v>48</v>
      </c>
      <c r="E19" s="298" t="s">
        <v>25</v>
      </c>
      <c r="F19" s="298">
        <v>85</v>
      </c>
      <c r="G19" s="298">
        <v>86</v>
      </c>
      <c r="H19" s="298" t="s">
        <v>35</v>
      </c>
      <c r="I19" s="298" t="s">
        <v>36</v>
      </c>
      <c r="J19" s="299" t="s">
        <v>28</v>
      </c>
    </row>
    <row r="20" spans="1:10">
      <c r="A20" s="294" t="s">
        <v>23</v>
      </c>
      <c r="B20" s="295" t="s">
        <v>24</v>
      </c>
      <c r="C20" s="295" t="s">
        <v>12</v>
      </c>
      <c r="D20" s="301">
        <v>48</v>
      </c>
      <c r="E20" s="295" t="s">
        <v>25</v>
      </c>
      <c r="F20" s="295">
        <v>86</v>
      </c>
      <c r="G20" s="295">
        <v>87.424999999999997</v>
      </c>
      <c r="H20" s="295" t="s">
        <v>37</v>
      </c>
      <c r="I20" s="295" t="s">
        <v>38</v>
      </c>
      <c r="J20" s="296" t="s">
        <v>28</v>
      </c>
    </row>
    <row r="21" spans="1:10">
      <c r="A21" s="297" t="s">
        <v>23</v>
      </c>
      <c r="B21" s="298" t="s">
        <v>24</v>
      </c>
      <c r="C21" s="298" t="s">
        <v>12</v>
      </c>
      <c r="D21" s="300">
        <v>48</v>
      </c>
      <c r="E21" s="298" t="s">
        <v>25</v>
      </c>
      <c r="F21" s="298">
        <v>87.424999999999997</v>
      </c>
      <c r="G21" s="298">
        <v>91</v>
      </c>
      <c r="H21" s="298" t="s">
        <v>39</v>
      </c>
      <c r="I21" s="298" t="s">
        <v>40</v>
      </c>
      <c r="J21" s="299" t="s">
        <v>28</v>
      </c>
    </row>
    <row r="22" spans="1:10">
      <c r="A22" s="294" t="s">
        <v>23</v>
      </c>
      <c r="B22" s="295" t="s">
        <v>24</v>
      </c>
      <c r="C22" s="295" t="s">
        <v>12</v>
      </c>
      <c r="D22" s="301">
        <v>48</v>
      </c>
      <c r="E22" s="295" t="s">
        <v>25</v>
      </c>
      <c r="F22" s="295">
        <v>91</v>
      </c>
      <c r="G22" s="295">
        <v>93</v>
      </c>
      <c r="H22" s="295" t="s">
        <v>41</v>
      </c>
      <c r="I22" s="295" t="s">
        <v>40</v>
      </c>
      <c r="J22" s="296" t="s">
        <v>28</v>
      </c>
    </row>
    <row r="23" spans="1:10">
      <c r="A23" s="297" t="s">
        <v>23</v>
      </c>
      <c r="B23" s="298" t="s">
        <v>24</v>
      </c>
      <c r="C23" s="298" t="s">
        <v>12</v>
      </c>
      <c r="D23" s="300">
        <v>48</v>
      </c>
      <c r="E23" s="298" t="s">
        <v>25</v>
      </c>
      <c r="F23" s="298">
        <v>93</v>
      </c>
      <c r="G23" s="298">
        <v>95</v>
      </c>
      <c r="H23" s="298" t="s">
        <v>42</v>
      </c>
      <c r="I23" s="298" t="s">
        <v>40</v>
      </c>
      <c r="J23" s="299" t="s">
        <v>28</v>
      </c>
    </row>
    <row r="24" spans="1:10">
      <c r="A24" s="294" t="s">
        <v>23</v>
      </c>
      <c r="B24" s="295" t="s">
        <v>24</v>
      </c>
      <c r="C24" s="295" t="s">
        <v>12</v>
      </c>
      <c r="D24" s="301">
        <v>48</v>
      </c>
      <c r="E24" s="295" t="s">
        <v>25</v>
      </c>
      <c r="F24" s="295">
        <v>95</v>
      </c>
      <c r="G24" s="295">
        <v>97.728999999999999</v>
      </c>
      <c r="H24" s="295" t="s">
        <v>43</v>
      </c>
      <c r="I24" s="295" t="s">
        <v>40</v>
      </c>
      <c r="J24" s="296" t="s">
        <v>28</v>
      </c>
    </row>
    <row r="25" spans="1:10">
      <c r="A25" s="297" t="s">
        <v>23</v>
      </c>
      <c r="B25" s="298" t="s">
        <v>24</v>
      </c>
      <c r="C25" s="298" t="s">
        <v>12</v>
      </c>
      <c r="D25" s="300">
        <v>48</v>
      </c>
      <c r="E25" s="298" t="s">
        <v>25</v>
      </c>
      <c r="F25" s="298">
        <v>97.728999999999999</v>
      </c>
      <c r="G25" s="298">
        <v>102</v>
      </c>
      <c r="H25" s="298" t="s">
        <v>44</v>
      </c>
      <c r="I25" s="298" t="s">
        <v>45</v>
      </c>
      <c r="J25" s="299" t="s">
        <v>28</v>
      </c>
    </row>
    <row r="26" spans="1:10">
      <c r="A26" s="294" t="s">
        <v>23</v>
      </c>
      <c r="B26" s="295" t="s">
        <v>24</v>
      </c>
      <c r="C26" s="295" t="s">
        <v>12</v>
      </c>
      <c r="D26" s="301">
        <v>48</v>
      </c>
      <c r="E26" s="295" t="s">
        <v>25</v>
      </c>
      <c r="F26" s="295">
        <v>102</v>
      </c>
      <c r="G26" s="295">
        <v>103</v>
      </c>
      <c r="H26" s="295">
        <v>1031021</v>
      </c>
      <c r="I26" s="295" t="s">
        <v>45</v>
      </c>
      <c r="J26" s="296" t="s">
        <v>28</v>
      </c>
    </row>
    <row r="27" spans="1:10">
      <c r="A27" s="297" t="s">
        <v>23</v>
      </c>
      <c r="B27" s="298" t="s">
        <v>24</v>
      </c>
      <c r="C27" s="298" t="s">
        <v>12</v>
      </c>
      <c r="D27" s="300">
        <v>48</v>
      </c>
      <c r="E27" s="298" t="s">
        <v>25</v>
      </c>
      <c r="F27" s="298">
        <v>103</v>
      </c>
      <c r="G27" s="298">
        <v>105.501</v>
      </c>
      <c r="H27" s="298">
        <v>1051031</v>
      </c>
      <c r="I27" s="298" t="s">
        <v>45</v>
      </c>
      <c r="J27" s="299" t="s">
        <v>28</v>
      </c>
    </row>
    <row r="28" spans="1:10">
      <c r="A28" s="294" t="s">
        <v>23</v>
      </c>
      <c r="B28" s="295" t="s">
        <v>24</v>
      </c>
      <c r="C28" s="295" t="s">
        <v>12</v>
      </c>
      <c r="D28" s="301">
        <v>48</v>
      </c>
      <c r="E28" s="295" t="s">
        <v>25</v>
      </c>
      <c r="F28" s="295">
        <v>105.501</v>
      </c>
      <c r="G28" s="295">
        <v>108.349</v>
      </c>
      <c r="H28" s="295" t="s">
        <v>46</v>
      </c>
      <c r="I28" s="295" t="s">
        <v>47</v>
      </c>
      <c r="J28" s="296" t="s">
        <v>28</v>
      </c>
    </row>
    <row r="29" spans="1:10">
      <c r="A29" s="297" t="s">
        <v>23</v>
      </c>
      <c r="B29" s="298" t="s">
        <v>24</v>
      </c>
      <c r="C29" s="298" t="s">
        <v>12</v>
      </c>
      <c r="D29" s="300">
        <v>48</v>
      </c>
      <c r="E29" s="298" t="s">
        <v>25</v>
      </c>
      <c r="F29" s="298">
        <v>108.349</v>
      </c>
      <c r="G29" s="298">
        <v>110</v>
      </c>
      <c r="H29" s="298" t="s">
        <v>48</v>
      </c>
      <c r="I29" s="298" t="s">
        <v>47</v>
      </c>
      <c r="J29" s="299" t="s">
        <v>28</v>
      </c>
    </row>
    <row r="30" spans="1:10">
      <c r="A30" s="294" t="s">
        <v>23</v>
      </c>
      <c r="B30" s="295" t="s">
        <v>24</v>
      </c>
      <c r="C30" s="295" t="s">
        <v>12</v>
      </c>
      <c r="D30" s="301">
        <v>48</v>
      </c>
      <c r="E30" s="295" t="s">
        <v>25</v>
      </c>
      <c r="F30" s="295">
        <v>110</v>
      </c>
      <c r="G30" s="295">
        <v>111</v>
      </c>
      <c r="H30" s="295" t="s">
        <v>49</v>
      </c>
      <c r="I30" s="295" t="s">
        <v>47</v>
      </c>
      <c r="J30" s="296" t="s">
        <v>28</v>
      </c>
    </row>
    <row r="31" spans="1:10">
      <c r="A31" s="297" t="s">
        <v>23</v>
      </c>
      <c r="B31" s="298" t="s">
        <v>24</v>
      </c>
      <c r="C31" s="298" t="s">
        <v>12</v>
      </c>
      <c r="D31" s="300">
        <v>48</v>
      </c>
      <c r="E31" s="298" t="s">
        <v>25</v>
      </c>
      <c r="F31" s="298">
        <v>111</v>
      </c>
      <c r="G31" s="298">
        <v>112</v>
      </c>
      <c r="H31" s="298" t="s">
        <v>50</v>
      </c>
      <c r="I31" s="298" t="s">
        <v>47</v>
      </c>
      <c r="J31" s="299" t="s">
        <v>28</v>
      </c>
    </row>
    <row r="32" spans="1:10">
      <c r="A32" s="294" t="s">
        <v>23</v>
      </c>
      <c r="B32" s="295" t="s">
        <v>24</v>
      </c>
      <c r="C32" s="295" t="s">
        <v>12</v>
      </c>
      <c r="D32" s="301">
        <v>48</v>
      </c>
      <c r="E32" s="295" t="s">
        <v>25</v>
      </c>
      <c r="F32" s="295">
        <v>112</v>
      </c>
      <c r="G32" s="295">
        <v>113.337</v>
      </c>
      <c r="H32" s="295" t="s">
        <v>51</v>
      </c>
      <c r="I32" s="295" t="s">
        <v>47</v>
      </c>
      <c r="J32" s="296" t="s">
        <v>28</v>
      </c>
    </row>
    <row r="33" spans="1:10">
      <c r="A33" s="297" t="s">
        <v>23</v>
      </c>
      <c r="B33" s="298" t="s">
        <v>24</v>
      </c>
      <c r="C33" s="298" t="s">
        <v>12</v>
      </c>
      <c r="D33" s="300">
        <v>48</v>
      </c>
      <c r="E33" s="298" t="s">
        <v>25</v>
      </c>
      <c r="F33" s="298">
        <v>113.337</v>
      </c>
      <c r="G33" s="298">
        <v>118.181</v>
      </c>
      <c r="H33" s="298" t="s">
        <v>52</v>
      </c>
      <c r="I33" s="298" t="s">
        <v>53</v>
      </c>
      <c r="J33" s="299" t="s">
        <v>28</v>
      </c>
    </row>
    <row r="34" spans="1:10">
      <c r="A34" s="294" t="s">
        <v>23</v>
      </c>
      <c r="B34" s="295" t="s">
        <v>24</v>
      </c>
      <c r="C34" s="295" t="s">
        <v>12</v>
      </c>
      <c r="D34" s="301">
        <v>48</v>
      </c>
      <c r="E34" s="295" t="s">
        <v>25</v>
      </c>
      <c r="F34" s="295">
        <v>118.181</v>
      </c>
      <c r="G34" s="295">
        <v>120</v>
      </c>
      <c r="H34" s="295" t="s">
        <v>54</v>
      </c>
      <c r="I34" s="295" t="s">
        <v>55</v>
      </c>
      <c r="J34" s="296" t="s">
        <v>28</v>
      </c>
    </row>
    <row r="35" spans="1:10">
      <c r="A35" s="297" t="s">
        <v>23</v>
      </c>
      <c r="B35" s="298" t="s">
        <v>24</v>
      </c>
      <c r="C35" s="298" t="s">
        <v>12</v>
      </c>
      <c r="D35" s="300">
        <v>48</v>
      </c>
      <c r="E35" s="298" t="s">
        <v>25</v>
      </c>
      <c r="F35" s="298">
        <v>120</v>
      </c>
      <c r="G35" s="298">
        <v>121</v>
      </c>
      <c r="H35" s="298" t="s">
        <v>56</v>
      </c>
      <c r="I35" s="298" t="s">
        <v>55</v>
      </c>
      <c r="J35" s="299" t="s">
        <v>28</v>
      </c>
    </row>
    <row r="36" spans="1:10">
      <c r="A36" s="294" t="s">
        <v>23</v>
      </c>
      <c r="B36" s="295" t="s">
        <v>24</v>
      </c>
      <c r="C36" s="295" t="s">
        <v>12</v>
      </c>
      <c r="D36" s="301">
        <v>48</v>
      </c>
      <c r="E36" s="295" t="s">
        <v>25</v>
      </c>
      <c r="F36" s="295">
        <v>121</v>
      </c>
      <c r="G36" s="295">
        <v>123</v>
      </c>
      <c r="H36" s="295">
        <v>1231211</v>
      </c>
      <c r="I36" s="295" t="s">
        <v>55</v>
      </c>
      <c r="J36" s="296" t="s">
        <v>28</v>
      </c>
    </row>
    <row r="37" spans="1:10">
      <c r="A37" s="297" t="s">
        <v>23</v>
      </c>
      <c r="B37" s="298" t="s">
        <v>24</v>
      </c>
      <c r="C37" s="298" t="s">
        <v>12</v>
      </c>
      <c r="D37" s="300">
        <v>48</v>
      </c>
      <c r="E37" s="298" t="s">
        <v>25</v>
      </c>
      <c r="F37" s="298">
        <v>123</v>
      </c>
      <c r="G37" s="298">
        <v>124</v>
      </c>
      <c r="H37" s="298">
        <v>1241231</v>
      </c>
      <c r="I37" s="298" t="s">
        <v>55</v>
      </c>
      <c r="J37" s="299" t="s">
        <v>28</v>
      </c>
    </row>
    <row r="38" spans="1:10">
      <c r="A38" s="294" t="s">
        <v>23</v>
      </c>
      <c r="B38" s="295" t="s">
        <v>24</v>
      </c>
      <c r="C38" s="295" t="s">
        <v>12</v>
      </c>
      <c r="D38" s="301">
        <v>48</v>
      </c>
      <c r="E38" s="295" t="s">
        <v>25</v>
      </c>
      <c r="F38" s="295">
        <v>124</v>
      </c>
      <c r="G38" s="295">
        <v>125</v>
      </c>
      <c r="H38" s="295">
        <v>1251241</v>
      </c>
      <c r="I38" s="295" t="s">
        <v>55</v>
      </c>
      <c r="J38" s="296" t="s">
        <v>28</v>
      </c>
    </row>
    <row r="39" spans="1:10">
      <c r="A39" s="297" t="s">
        <v>23</v>
      </c>
      <c r="B39" s="298" t="s">
        <v>24</v>
      </c>
      <c r="C39" s="298" t="s">
        <v>12</v>
      </c>
      <c r="D39" s="300">
        <v>48</v>
      </c>
      <c r="E39" s="298" t="s">
        <v>25</v>
      </c>
      <c r="F39" s="298">
        <v>125</v>
      </c>
      <c r="G39" s="298">
        <v>126</v>
      </c>
      <c r="H39" s="298">
        <v>1261251</v>
      </c>
      <c r="I39" s="298" t="s">
        <v>55</v>
      </c>
      <c r="J39" s="299" t="s">
        <v>28</v>
      </c>
    </row>
    <row r="40" spans="1:10">
      <c r="A40" s="294" t="s">
        <v>23</v>
      </c>
      <c r="B40" s="295" t="s">
        <v>24</v>
      </c>
      <c r="C40" s="295" t="s">
        <v>12</v>
      </c>
      <c r="D40" s="301">
        <v>48</v>
      </c>
      <c r="E40" s="295" t="s">
        <v>25</v>
      </c>
      <c r="F40" s="295">
        <v>126</v>
      </c>
      <c r="G40" s="295">
        <v>127.20099999999999</v>
      </c>
      <c r="H40" s="295" t="s">
        <v>57</v>
      </c>
      <c r="I40" s="295" t="s">
        <v>55</v>
      </c>
      <c r="J40" s="296" t="s">
        <v>28</v>
      </c>
    </row>
    <row r="41" spans="1:10">
      <c r="A41" s="297" t="s">
        <v>23</v>
      </c>
      <c r="B41" s="298" t="s">
        <v>24</v>
      </c>
      <c r="C41" s="298" t="s">
        <v>12</v>
      </c>
      <c r="D41" s="300">
        <v>48</v>
      </c>
      <c r="E41" s="298" t="s">
        <v>25</v>
      </c>
      <c r="F41" s="298">
        <v>127.20099999999999</v>
      </c>
      <c r="G41" s="298">
        <v>130</v>
      </c>
      <c r="H41" s="298" t="s">
        <v>58</v>
      </c>
      <c r="I41" s="298" t="s">
        <v>59</v>
      </c>
      <c r="J41" s="299" t="s">
        <v>28</v>
      </c>
    </row>
    <row r="42" spans="1:10">
      <c r="A42" s="294" t="s">
        <v>23</v>
      </c>
      <c r="B42" s="295" t="s">
        <v>24</v>
      </c>
      <c r="C42" s="295" t="s">
        <v>12</v>
      </c>
      <c r="D42" s="301">
        <v>48</v>
      </c>
      <c r="E42" s="295" t="s">
        <v>25</v>
      </c>
      <c r="F42" s="295">
        <v>130</v>
      </c>
      <c r="G42" s="295">
        <v>134</v>
      </c>
      <c r="H42" s="295" t="s">
        <v>60</v>
      </c>
      <c r="I42" s="295" t="s">
        <v>59</v>
      </c>
      <c r="J42" s="296" t="s">
        <v>28</v>
      </c>
    </row>
    <row r="43" spans="1:10">
      <c r="A43" s="297" t="s">
        <v>23</v>
      </c>
      <c r="B43" s="298" t="s">
        <v>24</v>
      </c>
      <c r="C43" s="298" t="s">
        <v>12</v>
      </c>
      <c r="D43" s="300">
        <v>48</v>
      </c>
      <c r="E43" s="298" t="s">
        <v>25</v>
      </c>
      <c r="F43" s="298">
        <v>134</v>
      </c>
      <c r="G43" s="298">
        <v>137.46600000000001</v>
      </c>
      <c r="H43" s="298" t="s">
        <v>61</v>
      </c>
      <c r="I43" s="298" t="s">
        <v>59</v>
      </c>
      <c r="J43" s="299" t="s">
        <v>28</v>
      </c>
    </row>
    <row r="44" spans="1:10">
      <c r="A44" s="294" t="s">
        <v>23</v>
      </c>
      <c r="B44" s="295" t="s">
        <v>24</v>
      </c>
      <c r="C44" s="295" t="s">
        <v>12</v>
      </c>
      <c r="D44" s="301">
        <v>48</v>
      </c>
      <c r="E44" s="295" t="s">
        <v>25</v>
      </c>
      <c r="F44" s="295">
        <v>137.46600000000001</v>
      </c>
      <c r="G44" s="295">
        <v>139</v>
      </c>
      <c r="H44" s="295" t="s">
        <v>62</v>
      </c>
      <c r="I44" s="295" t="s">
        <v>63</v>
      </c>
      <c r="J44" s="296" t="s">
        <v>28</v>
      </c>
    </row>
    <row r="45" spans="1:10">
      <c r="A45" s="297" t="s">
        <v>23</v>
      </c>
      <c r="B45" s="298" t="s">
        <v>24</v>
      </c>
      <c r="C45" s="298" t="s">
        <v>12</v>
      </c>
      <c r="D45" s="300">
        <v>48</v>
      </c>
      <c r="E45" s="298" t="s">
        <v>25</v>
      </c>
      <c r="F45" s="298">
        <v>139</v>
      </c>
      <c r="G45" s="298">
        <v>140</v>
      </c>
      <c r="H45" s="298">
        <v>1401391</v>
      </c>
      <c r="I45" s="298" t="s">
        <v>63</v>
      </c>
      <c r="J45" s="299" t="s">
        <v>28</v>
      </c>
    </row>
    <row r="46" spans="1:10">
      <c r="A46" s="294" t="s">
        <v>23</v>
      </c>
      <c r="B46" s="295" t="s">
        <v>24</v>
      </c>
      <c r="C46" s="295" t="s">
        <v>12</v>
      </c>
      <c r="D46" s="301">
        <v>48</v>
      </c>
      <c r="E46" s="295" t="s">
        <v>25</v>
      </c>
      <c r="F46" s="295">
        <v>140</v>
      </c>
      <c r="G46" s="295">
        <v>142</v>
      </c>
      <c r="H46" s="295" t="s">
        <v>64</v>
      </c>
      <c r="I46" s="295" t="s">
        <v>63</v>
      </c>
      <c r="J46" s="296" t="s">
        <v>28</v>
      </c>
    </row>
    <row r="47" spans="1:10">
      <c r="A47" s="297" t="s">
        <v>23</v>
      </c>
      <c r="B47" s="298" t="s">
        <v>24</v>
      </c>
      <c r="C47" s="298" t="s">
        <v>12</v>
      </c>
      <c r="D47" s="300">
        <v>48</v>
      </c>
      <c r="E47" s="298" t="s">
        <v>25</v>
      </c>
      <c r="F47" s="298">
        <v>142</v>
      </c>
      <c r="G47" s="298">
        <v>144</v>
      </c>
      <c r="H47" s="298" t="s">
        <v>65</v>
      </c>
      <c r="I47" s="298" t="s">
        <v>63</v>
      </c>
      <c r="J47" s="299" t="s">
        <v>28</v>
      </c>
    </row>
    <row r="48" spans="1:10">
      <c r="A48" s="294" t="s">
        <v>23</v>
      </c>
      <c r="B48" s="295" t="s">
        <v>24</v>
      </c>
      <c r="C48" s="295" t="s">
        <v>12</v>
      </c>
      <c r="D48" s="301">
        <v>48</v>
      </c>
      <c r="E48" s="295" t="s">
        <v>25</v>
      </c>
      <c r="F48" s="295">
        <v>144</v>
      </c>
      <c r="G48" s="295">
        <v>145.67599999999999</v>
      </c>
      <c r="H48" s="295" t="s">
        <v>66</v>
      </c>
      <c r="I48" s="295" t="s">
        <v>63</v>
      </c>
      <c r="J48" s="296" t="s">
        <v>28</v>
      </c>
    </row>
    <row r="49" spans="1:10">
      <c r="A49" s="297" t="s">
        <v>23</v>
      </c>
      <c r="B49" s="298" t="s">
        <v>24</v>
      </c>
      <c r="C49" s="298" t="s">
        <v>12</v>
      </c>
      <c r="D49" s="300">
        <v>48</v>
      </c>
      <c r="E49" s="298" t="s">
        <v>25</v>
      </c>
      <c r="F49" s="298">
        <v>145.67599999999999</v>
      </c>
      <c r="G49" s="298">
        <v>147</v>
      </c>
      <c r="H49" s="298" t="s">
        <v>67</v>
      </c>
      <c r="I49" s="298" t="s">
        <v>63</v>
      </c>
      <c r="J49" s="299" t="s">
        <v>28</v>
      </c>
    </row>
    <row r="50" spans="1:10">
      <c r="A50" s="294" t="s">
        <v>23</v>
      </c>
      <c r="B50" s="295" t="s">
        <v>24</v>
      </c>
      <c r="C50" s="295" t="s">
        <v>12</v>
      </c>
      <c r="D50" s="301">
        <v>48</v>
      </c>
      <c r="E50" s="295" t="s">
        <v>25</v>
      </c>
      <c r="F50" s="295">
        <v>147</v>
      </c>
      <c r="G50" s="295">
        <v>148</v>
      </c>
      <c r="H50" s="295" t="s">
        <v>68</v>
      </c>
      <c r="I50" s="295" t="s">
        <v>69</v>
      </c>
      <c r="J50" s="296" t="s">
        <v>28</v>
      </c>
    </row>
    <row r="51" spans="1:10">
      <c r="A51" s="297" t="s">
        <v>23</v>
      </c>
      <c r="B51" s="298" t="s">
        <v>24</v>
      </c>
      <c r="C51" s="298" t="s">
        <v>12</v>
      </c>
      <c r="D51" s="300">
        <v>48</v>
      </c>
      <c r="E51" s="298" t="s">
        <v>25</v>
      </c>
      <c r="F51" s="298">
        <v>148</v>
      </c>
      <c r="G51" s="298">
        <v>149</v>
      </c>
      <c r="H51" s="298">
        <v>1491481</v>
      </c>
      <c r="I51" s="298" t="s">
        <v>69</v>
      </c>
      <c r="J51" s="299" t="s">
        <v>28</v>
      </c>
    </row>
    <row r="52" spans="1:10">
      <c r="A52" s="294" t="s">
        <v>23</v>
      </c>
      <c r="B52" s="295" t="s">
        <v>24</v>
      </c>
      <c r="C52" s="295" t="s">
        <v>12</v>
      </c>
      <c r="D52" s="301">
        <v>48</v>
      </c>
      <c r="E52" s="295" t="s">
        <v>25</v>
      </c>
      <c r="F52" s="295">
        <v>149</v>
      </c>
      <c r="G52" s="295">
        <v>150</v>
      </c>
      <c r="H52" s="295">
        <v>1501491</v>
      </c>
      <c r="I52" s="295" t="s">
        <v>69</v>
      </c>
      <c r="J52" s="296" t="s">
        <v>28</v>
      </c>
    </row>
    <row r="53" spans="1:10">
      <c r="A53" s="297" t="s">
        <v>23</v>
      </c>
      <c r="B53" s="298" t="s">
        <v>24</v>
      </c>
      <c r="C53" s="298" t="s">
        <v>12</v>
      </c>
      <c r="D53" s="300">
        <v>48</v>
      </c>
      <c r="E53" s="298" t="s">
        <v>25</v>
      </c>
      <c r="F53" s="298">
        <v>150</v>
      </c>
      <c r="G53" s="298">
        <v>151.89099999999999</v>
      </c>
      <c r="H53" s="298" t="s">
        <v>70</v>
      </c>
      <c r="I53" s="298" t="s">
        <v>69</v>
      </c>
      <c r="J53" s="299" t="s">
        <v>28</v>
      </c>
    </row>
    <row r="54" spans="1:10">
      <c r="A54" s="294" t="s">
        <v>23</v>
      </c>
      <c r="B54" s="295" t="s">
        <v>24</v>
      </c>
      <c r="C54" s="295" t="s">
        <v>12</v>
      </c>
      <c r="D54" s="301">
        <v>48</v>
      </c>
      <c r="E54" s="295" t="s">
        <v>25</v>
      </c>
      <c r="F54" s="295">
        <v>151.89099999999999</v>
      </c>
      <c r="G54" s="295">
        <v>153</v>
      </c>
      <c r="H54" s="295" t="s">
        <v>71</v>
      </c>
      <c r="I54" s="295" t="s">
        <v>69</v>
      </c>
      <c r="J54" s="296" t="s">
        <v>28</v>
      </c>
    </row>
    <row r="55" spans="1:10">
      <c r="A55" s="302" t="s">
        <v>23</v>
      </c>
      <c r="B55" s="303" t="s">
        <v>24</v>
      </c>
      <c r="C55" s="303" t="s">
        <v>12</v>
      </c>
      <c r="D55" s="304">
        <v>48</v>
      </c>
      <c r="E55" s="303" t="s">
        <v>25</v>
      </c>
      <c r="F55" s="303">
        <v>153</v>
      </c>
      <c r="G55" s="303">
        <v>154</v>
      </c>
      <c r="H55" s="303" t="s">
        <v>72</v>
      </c>
      <c r="I55" s="303" t="s">
        <v>73</v>
      </c>
      <c r="J55" s="305" t="s">
        <v>28</v>
      </c>
    </row>
    <row r="56" spans="1:10">
      <c r="A56" s="294" t="s">
        <v>23</v>
      </c>
      <c r="B56" s="295" t="s">
        <v>24</v>
      </c>
      <c r="C56" s="295" t="s">
        <v>12</v>
      </c>
      <c r="D56" s="301">
        <v>48</v>
      </c>
      <c r="E56" s="295" t="s">
        <v>25</v>
      </c>
      <c r="F56" s="295">
        <v>154</v>
      </c>
      <c r="G56" s="295">
        <v>155</v>
      </c>
      <c r="H56" s="295">
        <v>1551541</v>
      </c>
      <c r="I56" s="295" t="s">
        <v>69</v>
      </c>
      <c r="J56" s="296" t="s">
        <v>28</v>
      </c>
    </row>
    <row r="57" spans="1:10">
      <c r="A57" s="297" t="s">
        <v>23</v>
      </c>
      <c r="B57" s="298" t="s">
        <v>24</v>
      </c>
      <c r="C57" s="298" t="s">
        <v>12</v>
      </c>
      <c r="D57" s="300">
        <v>48</v>
      </c>
      <c r="E57" s="298" t="s">
        <v>25</v>
      </c>
      <c r="F57" s="298">
        <v>155</v>
      </c>
      <c r="G57" s="298">
        <v>156</v>
      </c>
      <c r="H57" s="298">
        <v>1561551</v>
      </c>
      <c r="I57" s="298" t="s">
        <v>69</v>
      </c>
      <c r="J57" s="299" t="s">
        <v>28</v>
      </c>
    </row>
    <row r="58" spans="1:10">
      <c r="A58" s="294" t="s">
        <v>23</v>
      </c>
      <c r="B58" s="295" t="s">
        <v>24</v>
      </c>
      <c r="C58" s="295" t="s">
        <v>12</v>
      </c>
      <c r="D58" s="301">
        <v>48</v>
      </c>
      <c r="E58" s="295" t="s">
        <v>25</v>
      </c>
      <c r="F58" s="295">
        <v>156</v>
      </c>
      <c r="G58" s="295">
        <v>157</v>
      </c>
      <c r="H58" s="295">
        <v>1571561</v>
      </c>
      <c r="I58" s="295" t="s">
        <v>69</v>
      </c>
      <c r="J58" s="296" t="s">
        <v>28</v>
      </c>
    </row>
    <row r="59" spans="1:10">
      <c r="A59" s="297" t="s">
        <v>23</v>
      </c>
      <c r="B59" s="298" t="s">
        <v>24</v>
      </c>
      <c r="C59" s="298" t="s">
        <v>12</v>
      </c>
      <c r="D59" s="300">
        <v>48</v>
      </c>
      <c r="E59" s="298" t="s">
        <v>25</v>
      </c>
      <c r="F59" s="298">
        <v>157</v>
      </c>
      <c r="G59" s="298">
        <v>158</v>
      </c>
      <c r="H59" s="298" t="s">
        <v>74</v>
      </c>
      <c r="I59" s="298" t="s">
        <v>69</v>
      </c>
      <c r="J59" s="299" t="s">
        <v>28</v>
      </c>
    </row>
    <row r="60" spans="1:10">
      <c r="A60" s="294" t="s">
        <v>23</v>
      </c>
      <c r="B60" s="295" t="s">
        <v>24</v>
      </c>
      <c r="C60" s="295" t="s">
        <v>12</v>
      </c>
      <c r="D60" s="301">
        <v>48</v>
      </c>
      <c r="E60" s="295" t="s">
        <v>25</v>
      </c>
      <c r="F60" s="295">
        <v>158</v>
      </c>
      <c r="G60" s="295">
        <v>159</v>
      </c>
      <c r="H60" s="295" t="s">
        <v>75</v>
      </c>
      <c r="I60" s="295" t="s">
        <v>69</v>
      </c>
      <c r="J60" s="296" t="s">
        <v>28</v>
      </c>
    </row>
    <row r="61" spans="1:10">
      <c r="A61" s="297" t="s">
        <v>76</v>
      </c>
      <c r="B61" s="298" t="s">
        <v>77</v>
      </c>
      <c r="C61" s="298" t="s">
        <v>12</v>
      </c>
      <c r="D61" s="300">
        <v>49</v>
      </c>
      <c r="E61" s="298" t="s">
        <v>78</v>
      </c>
      <c r="F61" s="298">
        <v>146.81</v>
      </c>
      <c r="G61" s="298">
        <v>149.19999999999999</v>
      </c>
      <c r="H61" s="298" t="s">
        <v>79</v>
      </c>
      <c r="I61" s="298" t="s">
        <v>80</v>
      </c>
      <c r="J61" s="299" t="s">
        <v>81</v>
      </c>
    </row>
    <row r="62" spans="1:10">
      <c r="A62" s="294" t="s">
        <v>76</v>
      </c>
      <c r="B62" s="295" t="s">
        <v>77</v>
      </c>
      <c r="C62" s="295" t="s">
        <v>12</v>
      </c>
      <c r="D62" s="301">
        <v>49</v>
      </c>
      <c r="E62" s="295" t="s">
        <v>78</v>
      </c>
      <c r="F62" s="295">
        <v>149.19999999999999</v>
      </c>
      <c r="G62" s="295">
        <v>151.506</v>
      </c>
      <c r="H62" s="295" t="s">
        <v>82</v>
      </c>
      <c r="I62" s="295" t="s">
        <v>83</v>
      </c>
      <c r="J62" s="296" t="s">
        <v>81</v>
      </c>
    </row>
    <row r="63" spans="1:10">
      <c r="A63" s="297" t="s">
        <v>76</v>
      </c>
      <c r="B63" s="298" t="s">
        <v>77</v>
      </c>
      <c r="C63" s="298" t="s">
        <v>12</v>
      </c>
      <c r="D63" s="300">
        <v>49</v>
      </c>
      <c r="E63" s="298" t="s">
        <v>78</v>
      </c>
      <c r="F63" s="298">
        <v>151.506</v>
      </c>
      <c r="G63" s="298">
        <v>153.958</v>
      </c>
      <c r="H63" s="298" t="s">
        <v>84</v>
      </c>
      <c r="I63" s="298" t="s">
        <v>83</v>
      </c>
      <c r="J63" s="299" t="s">
        <v>81</v>
      </c>
    </row>
    <row r="64" spans="1:10">
      <c r="A64" s="294" t="s">
        <v>76</v>
      </c>
      <c r="B64" s="295" t="s">
        <v>77</v>
      </c>
      <c r="C64" s="295" t="s">
        <v>12</v>
      </c>
      <c r="D64" s="301">
        <v>49</v>
      </c>
      <c r="E64" s="295" t="s">
        <v>78</v>
      </c>
      <c r="F64" s="295">
        <v>159.25800000000001</v>
      </c>
      <c r="G64" s="295">
        <v>162</v>
      </c>
      <c r="H64" s="295" t="s">
        <v>85</v>
      </c>
      <c r="I64" s="295" t="s">
        <v>86</v>
      </c>
      <c r="J64" s="296" t="s">
        <v>81</v>
      </c>
    </row>
    <row r="65" spans="1:10">
      <c r="A65" s="297" t="s">
        <v>76</v>
      </c>
      <c r="B65" s="298" t="s">
        <v>77</v>
      </c>
      <c r="C65" s="298" t="s">
        <v>12</v>
      </c>
      <c r="D65" s="300">
        <v>49</v>
      </c>
      <c r="E65" s="298" t="s">
        <v>78</v>
      </c>
      <c r="F65" s="298">
        <v>162</v>
      </c>
      <c r="G65" s="298">
        <v>164.602</v>
      </c>
      <c r="H65" s="298" t="s">
        <v>87</v>
      </c>
      <c r="I65" s="298" t="s">
        <v>86</v>
      </c>
      <c r="J65" s="299" t="s">
        <v>81</v>
      </c>
    </row>
    <row r="66" spans="1:10">
      <c r="A66" s="294" t="s">
        <v>76</v>
      </c>
      <c r="B66" s="295" t="s">
        <v>77</v>
      </c>
      <c r="C66" s="295" t="s">
        <v>12</v>
      </c>
      <c r="D66" s="301">
        <v>49</v>
      </c>
      <c r="E66" s="295" t="s">
        <v>78</v>
      </c>
      <c r="F66" s="295">
        <v>164.602</v>
      </c>
      <c r="G66" s="295">
        <v>167.40199999999999</v>
      </c>
      <c r="H66" s="295" t="s">
        <v>88</v>
      </c>
      <c r="I66" s="295" t="s">
        <v>86</v>
      </c>
      <c r="J66" s="296" t="s">
        <v>81</v>
      </c>
    </row>
    <row r="67" spans="1:10">
      <c r="A67" s="297" t="s">
        <v>76</v>
      </c>
      <c r="B67" s="298" t="s">
        <v>77</v>
      </c>
      <c r="C67" s="298" t="s">
        <v>12</v>
      </c>
      <c r="D67" s="300">
        <v>49</v>
      </c>
      <c r="E67" s="298" t="s">
        <v>78</v>
      </c>
      <c r="F67" s="298">
        <v>168.51</v>
      </c>
      <c r="G67" s="298">
        <v>172</v>
      </c>
      <c r="H67" s="298" t="s">
        <v>89</v>
      </c>
      <c r="I67" s="298" t="s">
        <v>90</v>
      </c>
      <c r="J67" s="299" t="s">
        <v>81</v>
      </c>
    </row>
    <row r="68" spans="1:10">
      <c r="A68" s="294" t="s">
        <v>76</v>
      </c>
      <c r="B68" s="295" t="s">
        <v>77</v>
      </c>
      <c r="C68" s="295" t="s">
        <v>12</v>
      </c>
      <c r="D68" s="301">
        <v>49</v>
      </c>
      <c r="E68" s="295" t="s">
        <v>78</v>
      </c>
      <c r="F68" s="295">
        <v>172</v>
      </c>
      <c r="G68" s="295">
        <v>175</v>
      </c>
      <c r="H68" s="295" t="s">
        <v>91</v>
      </c>
      <c r="I68" s="295" t="s">
        <v>90</v>
      </c>
      <c r="J68" s="296" t="s">
        <v>81</v>
      </c>
    </row>
    <row r="69" spans="1:10">
      <c r="A69" s="297" t="s">
        <v>76</v>
      </c>
      <c r="B69" s="298" t="s">
        <v>77</v>
      </c>
      <c r="C69" s="298" t="s">
        <v>12</v>
      </c>
      <c r="D69" s="300">
        <v>49</v>
      </c>
      <c r="E69" s="298" t="s">
        <v>78</v>
      </c>
      <c r="F69" s="298">
        <v>175</v>
      </c>
      <c r="G69" s="298">
        <v>178.39</v>
      </c>
      <c r="H69" s="298" t="s">
        <v>92</v>
      </c>
      <c r="I69" s="298" t="s">
        <v>90</v>
      </c>
      <c r="J69" s="299" t="s">
        <v>81</v>
      </c>
    </row>
    <row r="70" spans="1:10">
      <c r="A70" s="294" t="s">
        <v>76</v>
      </c>
      <c r="B70" s="295" t="s">
        <v>77</v>
      </c>
      <c r="C70" s="295" t="s">
        <v>12</v>
      </c>
      <c r="D70" s="301">
        <v>49</v>
      </c>
      <c r="E70" s="295" t="s">
        <v>78</v>
      </c>
      <c r="F70" s="295">
        <v>178.39</v>
      </c>
      <c r="G70" s="295">
        <v>181</v>
      </c>
      <c r="H70" s="295" t="s">
        <v>93</v>
      </c>
      <c r="I70" s="295" t="s">
        <v>94</v>
      </c>
      <c r="J70" s="296" t="s">
        <v>81</v>
      </c>
    </row>
    <row r="71" spans="1:10">
      <c r="A71" s="297" t="s">
        <v>76</v>
      </c>
      <c r="B71" s="298" t="s">
        <v>77</v>
      </c>
      <c r="C71" s="298" t="s">
        <v>12</v>
      </c>
      <c r="D71" s="300">
        <v>49</v>
      </c>
      <c r="E71" s="298" t="s">
        <v>78</v>
      </c>
      <c r="F71" s="298">
        <v>181</v>
      </c>
      <c r="G71" s="298">
        <v>183</v>
      </c>
      <c r="H71" s="298" t="s">
        <v>95</v>
      </c>
      <c r="I71" s="298" t="s">
        <v>94</v>
      </c>
      <c r="J71" s="299" t="s">
        <v>81</v>
      </c>
    </row>
    <row r="72" spans="1:10">
      <c r="A72" s="294" t="s">
        <v>76</v>
      </c>
      <c r="B72" s="295" t="s">
        <v>77</v>
      </c>
      <c r="C72" s="295" t="s">
        <v>12</v>
      </c>
      <c r="D72" s="301">
        <v>49</v>
      </c>
      <c r="E72" s="295" t="s">
        <v>78</v>
      </c>
      <c r="F72" s="295">
        <v>183</v>
      </c>
      <c r="G72" s="295">
        <v>185</v>
      </c>
      <c r="H72" s="295">
        <v>1831851</v>
      </c>
      <c r="I72" s="295" t="s">
        <v>94</v>
      </c>
      <c r="J72" s="296" t="s">
        <v>81</v>
      </c>
    </row>
    <row r="73" spans="1:10">
      <c r="A73" s="297" t="s">
        <v>76</v>
      </c>
      <c r="B73" s="298" t="s">
        <v>77</v>
      </c>
      <c r="C73" s="298" t="s">
        <v>12</v>
      </c>
      <c r="D73" s="300">
        <v>49</v>
      </c>
      <c r="E73" s="298" t="s">
        <v>78</v>
      </c>
      <c r="F73" s="298">
        <v>185</v>
      </c>
      <c r="G73" s="298">
        <v>187.06899999999999</v>
      </c>
      <c r="H73" s="298" t="s">
        <v>96</v>
      </c>
      <c r="I73" s="298" t="s">
        <v>94</v>
      </c>
      <c r="J73" s="299" t="s">
        <v>81</v>
      </c>
    </row>
    <row r="74" spans="1:10">
      <c r="A74" s="294" t="s">
        <v>76</v>
      </c>
      <c r="B74" s="295" t="s">
        <v>77</v>
      </c>
      <c r="C74" s="295" t="s">
        <v>12</v>
      </c>
      <c r="D74" s="301">
        <v>49</v>
      </c>
      <c r="E74" s="295" t="s">
        <v>78</v>
      </c>
      <c r="F74" s="295">
        <v>192.523</v>
      </c>
      <c r="G74" s="295">
        <v>195</v>
      </c>
      <c r="H74" s="295" t="s">
        <v>97</v>
      </c>
      <c r="I74" s="295" t="s">
        <v>98</v>
      </c>
      <c r="J74" s="296" t="s">
        <v>81</v>
      </c>
    </row>
    <row r="75" spans="1:10">
      <c r="A75" s="297" t="s">
        <v>76</v>
      </c>
      <c r="B75" s="298" t="s">
        <v>77</v>
      </c>
      <c r="C75" s="298" t="s">
        <v>12</v>
      </c>
      <c r="D75" s="300">
        <v>49</v>
      </c>
      <c r="E75" s="298" t="s">
        <v>78</v>
      </c>
      <c r="F75" s="298">
        <v>195</v>
      </c>
      <c r="G75" s="298">
        <v>198.36</v>
      </c>
      <c r="H75" s="298" t="s">
        <v>99</v>
      </c>
      <c r="I75" s="298" t="s">
        <v>98</v>
      </c>
      <c r="J75" s="299" t="s">
        <v>81</v>
      </c>
    </row>
    <row r="76" spans="1:10">
      <c r="A76" s="294" t="s">
        <v>76</v>
      </c>
      <c r="B76" s="295" t="s">
        <v>77</v>
      </c>
      <c r="C76" s="295" t="s">
        <v>12</v>
      </c>
      <c r="D76" s="301">
        <v>49</v>
      </c>
      <c r="E76" s="295" t="s">
        <v>78</v>
      </c>
      <c r="F76" s="295">
        <v>198.36</v>
      </c>
      <c r="G76" s="295">
        <v>201</v>
      </c>
      <c r="H76" s="295" t="s">
        <v>100</v>
      </c>
      <c r="I76" s="295" t="s">
        <v>101</v>
      </c>
      <c r="J76" s="296" t="s">
        <v>81</v>
      </c>
    </row>
    <row r="77" spans="1:10">
      <c r="A77" s="297" t="s">
        <v>76</v>
      </c>
      <c r="B77" s="298" t="s">
        <v>77</v>
      </c>
      <c r="C77" s="298" t="s">
        <v>12</v>
      </c>
      <c r="D77" s="300">
        <v>49</v>
      </c>
      <c r="E77" s="298" t="s">
        <v>78</v>
      </c>
      <c r="F77" s="298">
        <v>201</v>
      </c>
      <c r="G77" s="298">
        <v>203.85400000000001</v>
      </c>
      <c r="H77" s="298" t="s">
        <v>102</v>
      </c>
      <c r="I77" s="298" t="s">
        <v>101</v>
      </c>
      <c r="J77" s="299" t="s">
        <v>81</v>
      </c>
    </row>
    <row r="78" spans="1:10">
      <c r="A78" s="294" t="s">
        <v>76</v>
      </c>
      <c r="B78" s="295" t="s">
        <v>77</v>
      </c>
      <c r="C78" s="295" t="s">
        <v>12</v>
      </c>
      <c r="D78" s="301">
        <v>49</v>
      </c>
      <c r="E78" s="295" t="s">
        <v>78</v>
      </c>
      <c r="F78" s="295">
        <v>208.61099999999999</v>
      </c>
      <c r="G78" s="295">
        <v>211</v>
      </c>
      <c r="H78" s="295" t="s">
        <v>103</v>
      </c>
      <c r="I78" s="295" t="s">
        <v>104</v>
      </c>
      <c r="J78" s="296" t="s">
        <v>81</v>
      </c>
    </row>
    <row r="79" spans="1:10">
      <c r="A79" s="297" t="s">
        <v>76</v>
      </c>
      <c r="B79" s="298" t="s">
        <v>77</v>
      </c>
      <c r="C79" s="298" t="s">
        <v>12</v>
      </c>
      <c r="D79" s="300">
        <v>49</v>
      </c>
      <c r="E79" s="298" t="s">
        <v>78</v>
      </c>
      <c r="F79" s="298">
        <v>211</v>
      </c>
      <c r="G79" s="298">
        <v>216</v>
      </c>
      <c r="H79" s="298" t="s">
        <v>105</v>
      </c>
      <c r="I79" s="298" t="s">
        <v>104</v>
      </c>
      <c r="J79" s="299" t="s">
        <v>81</v>
      </c>
    </row>
    <row r="80" spans="1:10">
      <c r="A80" s="294" t="s">
        <v>76</v>
      </c>
      <c r="B80" s="295" t="s">
        <v>77</v>
      </c>
      <c r="C80" s="295" t="s">
        <v>12</v>
      </c>
      <c r="D80" s="301">
        <v>49</v>
      </c>
      <c r="E80" s="295" t="s">
        <v>78</v>
      </c>
      <c r="F80" s="295">
        <v>216</v>
      </c>
      <c r="G80" s="295">
        <v>218.80799999999999</v>
      </c>
      <c r="H80" s="295" t="s">
        <v>106</v>
      </c>
      <c r="I80" s="295" t="s">
        <v>104</v>
      </c>
      <c r="J80" s="296" t="s">
        <v>81</v>
      </c>
    </row>
    <row r="81" spans="1:10">
      <c r="A81" s="297" t="s">
        <v>76</v>
      </c>
      <c r="B81" s="298" t="s">
        <v>77</v>
      </c>
      <c r="C81" s="298" t="s">
        <v>12</v>
      </c>
      <c r="D81" s="300">
        <v>49</v>
      </c>
      <c r="E81" s="298" t="s">
        <v>78</v>
      </c>
      <c r="F81" s="298">
        <v>218.80799999999999</v>
      </c>
      <c r="G81" s="298">
        <v>221</v>
      </c>
      <c r="H81" s="298" t="s">
        <v>107</v>
      </c>
      <c r="I81" s="298" t="s">
        <v>108</v>
      </c>
      <c r="J81" s="299" t="s">
        <v>81</v>
      </c>
    </row>
    <row r="82" spans="1:10">
      <c r="A82" s="294" t="s">
        <v>76</v>
      </c>
      <c r="B82" s="295" t="s">
        <v>77</v>
      </c>
      <c r="C82" s="295" t="s">
        <v>12</v>
      </c>
      <c r="D82" s="301">
        <v>49</v>
      </c>
      <c r="E82" s="295" t="s">
        <v>78</v>
      </c>
      <c r="F82" s="295">
        <v>221</v>
      </c>
      <c r="G82" s="295">
        <v>222</v>
      </c>
      <c r="H82" s="295" t="s">
        <v>109</v>
      </c>
      <c r="I82" s="295" t="s">
        <v>108</v>
      </c>
      <c r="J82" s="296" t="s">
        <v>81</v>
      </c>
    </row>
    <row r="83" spans="1:10">
      <c r="A83" s="297" t="s">
        <v>76</v>
      </c>
      <c r="B83" s="298" t="s">
        <v>77</v>
      </c>
      <c r="C83" s="298" t="s">
        <v>12</v>
      </c>
      <c r="D83" s="300">
        <v>49</v>
      </c>
      <c r="E83" s="298" t="s">
        <v>78</v>
      </c>
      <c r="F83" s="298">
        <v>222</v>
      </c>
      <c r="G83" s="298">
        <v>224</v>
      </c>
      <c r="H83" s="298">
        <v>2222241</v>
      </c>
      <c r="I83" s="298" t="s">
        <v>108</v>
      </c>
      <c r="J83" s="299" t="s">
        <v>81</v>
      </c>
    </row>
    <row r="84" spans="1:10">
      <c r="A84" s="294" t="s">
        <v>76</v>
      </c>
      <c r="B84" s="295" t="s">
        <v>77</v>
      </c>
      <c r="C84" s="295" t="s">
        <v>12</v>
      </c>
      <c r="D84" s="301">
        <v>49</v>
      </c>
      <c r="E84" s="295" t="s">
        <v>78</v>
      </c>
      <c r="F84" s="295">
        <v>224</v>
      </c>
      <c r="G84" s="295">
        <v>225</v>
      </c>
      <c r="H84" s="295" t="s">
        <v>110</v>
      </c>
      <c r="I84" s="295" t="s">
        <v>108</v>
      </c>
      <c r="J84" s="296" t="s">
        <v>81</v>
      </c>
    </row>
    <row r="85" spans="1:10">
      <c r="A85" s="297" t="s">
        <v>76</v>
      </c>
      <c r="B85" s="298" t="s">
        <v>77</v>
      </c>
      <c r="C85" s="298" t="s">
        <v>12</v>
      </c>
      <c r="D85" s="300">
        <v>49</v>
      </c>
      <c r="E85" s="298" t="s">
        <v>78</v>
      </c>
      <c r="F85" s="298">
        <v>225</v>
      </c>
      <c r="G85" s="298">
        <v>227</v>
      </c>
      <c r="H85" s="298" t="s">
        <v>111</v>
      </c>
      <c r="I85" s="298" t="s">
        <v>108</v>
      </c>
      <c r="J85" s="299" t="s">
        <v>81</v>
      </c>
    </row>
    <row r="86" spans="1:10">
      <c r="A86" s="294" t="s">
        <v>76</v>
      </c>
      <c r="B86" s="295" t="s">
        <v>77</v>
      </c>
      <c r="C86" s="295" t="s">
        <v>12</v>
      </c>
      <c r="D86" s="301">
        <v>49</v>
      </c>
      <c r="E86" s="295" t="s">
        <v>78</v>
      </c>
      <c r="F86" s="295">
        <v>227</v>
      </c>
      <c r="G86" s="295">
        <v>229.23699999999999</v>
      </c>
      <c r="H86" s="295" t="s">
        <v>112</v>
      </c>
      <c r="I86" s="295" t="s">
        <v>108</v>
      </c>
      <c r="J86" s="296" t="s">
        <v>81</v>
      </c>
    </row>
    <row r="87" spans="1:10">
      <c r="A87" s="297" t="s">
        <v>76</v>
      </c>
      <c r="B87" s="298" t="s">
        <v>77</v>
      </c>
      <c r="C87" s="298" t="s">
        <v>12</v>
      </c>
      <c r="D87" s="300">
        <v>49</v>
      </c>
      <c r="E87" s="298" t="s">
        <v>78</v>
      </c>
      <c r="F87" s="298">
        <v>229.23699999999999</v>
      </c>
      <c r="G87" s="298">
        <v>232</v>
      </c>
      <c r="H87" s="298" t="s">
        <v>113</v>
      </c>
      <c r="I87" s="298" t="s">
        <v>114</v>
      </c>
      <c r="J87" s="299" t="s">
        <v>81</v>
      </c>
    </row>
    <row r="88" spans="1:10">
      <c r="A88" s="294" t="s">
        <v>76</v>
      </c>
      <c r="B88" s="295" t="s">
        <v>77</v>
      </c>
      <c r="C88" s="295" t="s">
        <v>12</v>
      </c>
      <c r="D88" s="301">
        <v>49</v>
      </c>
      <c r="E88" s="295" t="s">
        <v>78</v>
      </c>
      <c r="F88" s="295">
        <v>232</v>
      </c>
      <c r="G88" s="295">
        <v>235</v>
      </c>
      <c r="H88" s="295" t="s">
        <v>115</v>
      </c>
      <c r="I88" s="295" t="s">
        <v>114</v>
      </c>
      <c r="J88" s="296" t="s">
        <v>81</v>
      </c>
    </row>
    <row r="89" spans="1:10">
      <c r="A89" s="297" t="s">
        <v>76</v>
      </c>
      <c r="B89" s="298" t="s">
        <v>77</v>
      </c>
      <c r="C89" s="298" t="s">
        <v>12</v>
      </c>
      <c r="D89" s="300">
        <v>49</v>
      </c>
      <c r="E89" s="298" t="s">
        <v>78</v>
      </c>
      <c r="F89" s="298">
        <v>235</v>
      </c>
      <c r="G89" s="298">
        <v>237.85</v>
      </c>
      <c r="H89" s="298" t="s">
        <v>116</v>
      </c>
      <c r="I89" s="298" t="s">
        <v>114</v>
      </c>
      <c r="J89" s="299" t="s">
        <v>81</v>
      </c>
    </row>
    <row r="90" spans="1:10">
      <c r="A90" s="294" t="s">
        <v>76</v>
      </c>
      <c r="B90" s="295" t="s">
        <v>77</v>
      </c>
      <c r="C90" s="295" t="s">
        <v>12</v>
      </c>
      <c r="D90" s="301">
        <v>49</v>
      </c>
      <c r="E90" s="295" t="s">
        <v>78</v>
      </c>
      <c r="F90" s="295">
        <v>237.85</v>
      </c>
      <c r="G90" s="295">
        <v>240.863</v>
      </c>
      <c r="H90" s="295" t="s">
        <v>117</v>
      </c>
      <c r="I90" s="295" t="s">
        <v>114</v>
      </c>
      <c r="J90" s="296" t="s">
        <v>81</v>
      </c>
    </row>
    <row r="91" spans="1:10">
      <c r="A91" s="297" t="s">
        <v>76</v>
      </c>
      <c r="B91" s="298" t="s">
        <v>77</v>
      </c>
      <c r="C91" s="298" t="s">
        <v>12</v>
      </c>
      <c r="D91" s="300">
        <v>49</v>
      </c>
      <c r="E91" s="298" t="s">
        <v>78</v>
      </c>
      <c r="F91" s="298">
        <v>240.863</v>
      </c>
      <c r="G91" s="298">
        <v>248.12</v>
      </c>
      <c r="H91" s="298" t="s">
        <v>118</v>
      </c>
      <c r="I91" s="298" t="s">
        <v>119</v>
      </c>
      <c r="J91" s="299" t="s">
        <v>81</v>
      </c>
    </row>
    <row r="92" spans="1:10">
      <c r="A92" s="294" t="s">
        <v>76</v>
      </c>
      <c r="B92" s="295" t="s">
        <v>77</v>
      </c>
      <c r="C92" s="295" t="s">
        <v>12</v>
      </c>
      <c r="D92" s="301">
        <v>49</v>
      </c>
      <c r="E92" s="295" t="s">
        <v>78</v>
      </c>
      <c r="F92" s="295">
        <v>248.12</v>
      </c>
      <c r="G92" s="295">
        <v>253.60300000000001</v>
      </c>
      <c r="H92" s="295" t="s">
        <v>120</v>
      </c>
      <c r="I92" s="295" t="s">
        <v>119</v>
      </c>
      <c r="J92" s="296" t="s">
        <v>81</v>
      </c>
    </row>
    <row r="93" spans="1:10">
      <c r="A93" s="302" t="s">
        <v>10</v>
      </c>
      <c r="B93" s="303" t="s">
        <v>121</v>
      </c>
      <c r="C93" s="303" t="s">
        <v>12</v>
      </c>
      <c r="D93" s="304">
        <v>53</v>
      </c>
      <c r="E93" s="303" t="s">
        <v>122</v>
      </c>
      <c r="F93" s="303">
        <v>108.72799999999999</v>
      </c>
      <c r="G93" s="303">
        <v>110.502</v>
      </c>
      <c r="H93" s="303" t="s">
        <v>123</v>
      </c>
      <c r="I93" s="303" t="s">
        <v>124</v>
      </c>
      <c r="J93" s="305" t="s">
        <v>125</v>
      </c>
    </row>
    <row r="94" spans="1:10">
      <c r="A94" s="302" t="s">
        <v>10</v>
      </c>
      <c r="B94" s="303" t="s">
        <v>121</v>
      </c>
      <c r="C94" s="303" t="s">
        <v>12</v>
      </c>
      <c r="D94" s="304">
        <v>53</v>
      </c>
      <c r="E94" s="303" t="s">
        <v>122</v>
      </c>
      <c r="F94" s="303">
        <v>110.502</v>
      </c>
      <c r="G94" s="303">
        <v>111.78700000000001</v>
      </c>
      <c r="H94" s="303" t="s">
        <v>126</v>
      </c>
      <c r="I94" s="303" t="s">
        <v>124</v>
      </c>
      <c r="J94" s="305" t="s">
        <v>125</v>
      </c>
    </row>
    <row r="95" spans="1:10">
      <c r="A95" s="297" t="s">
        <v>10</v>
      </c>
      <c r="B95" s="298" t="s">
        <v>121</v>
      </c>
      <c r="C95" s="298" t="s">
        <v>12</v>
      </c>
      <c r="D95" s="300">
        <v>53</v>
      </c>
      <c r="E95" s="298" t="s">
        <v>122</v>
      </c>
      <c r="F95" s="298">
        <v>111.78700000000001</v>
      </c>
      <c r="G95" s="298">
        <v>113</v>
      </c>
      <c r="H95" s="298">
        <v>1131122</v>
      </c>
      <c r="I95" s="298" t="s">
        <v>14</v>
      </c>
      <c r="J95" s="299" t="s">
        <v>125</v>
      </c>
    </row>
    <row r="96" spans="1:10">
      <c r="A96" s="294" t="s">
        <v>10</v>
      </c>
      <c r="B96" s="295" t="s">
        <v>121</v>
      </c>
      <c r="C96" s="295" t="s">
        <v>12</v>
      </c>
      <c r="D96" s="301">
        <v>53</v>
      </c>
      <c r="E96" s="295" t="s">
        <v>122</v>
      </c>
      <c r="F96" s="295">
        <v>113</v>
      </c>
      <c r="G96" s="295">
        <v>114</v>
      </c>
      <c r="H96" s="295" t="s">
        <v>127</v>
      </c>
      <c r="I96" s="295" t="s">
        <v>14</v>
      </c>
      <c r="J96" s="296" t="s">
        <v>125</v>
      </c>
    </row>
    <row r="97" spans="1:10">
      <c r="A97" s="297" t="s">
        <v>10</v>
      </c>
      <c r="B97" s="298" t="s">
        <v>121</v>
      </c>
      <c r="C97" s="298" t="s">
        <v>12</v>
      </c>
      <c r="D97" s="300">
        <v>53</v>
      </c>
      <c r="E97" s="298" t="s">
        <v>122</v>
      </c>
      <c r="F97" s="298">
        <v>114</v>
      </c>
      <c r="G97" s="298">
        <v>115</v>
      </c>
      <c r="H97" s="298" t="s">
        <v>128</v>
      </c>
      <c r="I97" s="298" t="s">
        <v>14</v>
      </c>
      <c r="J97" s="299" t="s">
        <v>125</v>
      </c>
    </row>
    <row r="98" spans="1:10">
      <c r="A98" s="294" t="s">
        <v>10</v>
      </c>
      <c r="B98" s="295" t="s">
        <v>121</v>
      </c>
      <c r="C98" s="295" t="s">
        <v>12</v>
      </c>
      <c r="D98" s="301">
        <v>53</v>
      </c>
      <c r="E98" s="295" t="s">
        <v>122</v>
      </c>
      <c r="F98" s="295">
        <v>115</v>
      </c>
      <c r="G98" s="295">
        <v>116.72499999999999</v>
      </c>
      <c r="H98" s="295" t="s">
        <v>129</v>
      </c>
      <c r="I98" s="295" t="s">
        <v>14</v>
      </c>
      <c r="J98" s="296" t="s">
        <v>125</v>
      </c>
    </row>
    <row r="99" spans="1:10">
      <c r="A99" s="297" t="s">
        <v>10</v>
      </c>
      <c r="B99" s="298" t="s">
        <v>121</v>
      </c>
      <c r="C99" s="298" t="s">
        <v>12</v>
      </c>
      <c r="D99" s="300">
        <v>53</v>
      </c>
      <c r="E99" s="298" t="s">
        <v>122</v>
      </c>
      <c r="F99" s="298">
        <v>116.72499999999999</v>
      </c>
      <c r="G99" s="298">
        <v>118</v>
      </c>
      <c r="H99" s="298">
        <v>1181172</v>
      </c>
      <c r="I99" s="298" t="s">
        <v>22</v>
      </c>
      <c r="J99" s="299" t="s">
        <v>125</v>
      </c>
    </row>
    <row r="100" spans="1:10">
      <c r="A100" s="294" t="s">
        <v>10</v>
      </c>
      <c r="B100" s="295" t="s">
        <v>121</v>
      </c>
      <c r="C100" s="295" t="s">
        <v>12</v>
      </c>
      <c r="D100" s="301">
        <v>53</v>
      </c>
      <c r="E100" s="295" t="s">
        <v>122</v>
      </c>
      <c r="F100" s="295">
        <v>118</v>
      </c>
      <c r="G100" s="295">
        <v>119</v>
      </c>
      <c r="H100" s="295">
        <v>1191182</v>
      </c>
      <c r="I100" s="295" t="s">
        <v>22</v>
      </c>
      <c r="J100" s="296" t="s">
        <v>125</v>
      </c>
    </row>
    <row r="101" spans="1:10">
      <c r="A101" s="297" t="s">
        <v>10</v>
      </c>
      <c r="B101" s="298" t="s">
        <v>121</v>
      </c>
      <c r="C101" s="298" t="s">
        <v>12</v>
      </c>
      <c r="D101" s="300">
        <v>53</v>
      </c>
      <c r="E101" s="298" t="s">
        <v>122</v>
      </c>
      <c r="F101" s="298">
        <v>119</v>
      </c>
      <c r="G101" s="298">
        <v>120</v>
      </c>
      <c r="H101" s="298">
        <v>1201192</v>
      </c>
      <c r="I101" s="298" t="s">
        <v>22</v>
      </c>
      <c r="J101" s="299" t="s">
        <v>125</v>
      </c>
    </row>
    <row r="102" spans="1:10">
      <c r="A102" s="294" t="s">
        <v>10</v>
      </c>
      <c r="B102" s="295" t="s">
        <v>121</v>
      </c>
      <c r="C102" s="295" t="s">
        <v>12</v>
      </c>
      <c r="D102" s="301">
        <v>53</v>
      </c>
      <c r="E102" s="295" t="s">
        <v>122</v>
      </c>
      <c r="F102" s="295">
        <v>120</v>
      </c>
      <c r="G102" s="295">
        <v>121</v>
      </c>
      <c r="H102" s="295" t="s">
        <v>130</v>
      </c>
      <c r="I102" s="295" t="s">
        <v>22</v>
      </c>
      <c r="J102" s="296" t="s">
        <v>125</v>
      </c>
    </row>
    <row r="103" spans="1:10">
      <c r="A103" s="297" t="s">
        <v>10</v>
      </c>
      <c r="B103" s="298" t="s">
        <v>121</v>
      </c>
      <c r="C103" s="298" t="s">
        <v>12</v>
      </c>
      <c r="D103" s="300">
        <v>53</v>
      </c>
      <c r="E103" s="298" t="s">
        <v>122</v>
      </c>
      <c r="F103" s="298">
        <v>121</v>
      </c>
      <c r="G103" s="298">
        <v>122.66</v>
      </c>
      <c r="H103" s="298" t="s">
        <v>131</v>
      </c>
      <c r="I103" s="298" t="s">
        <v>22</v>
      </c>
      <c r="J103" s="299" t="s">
        <v>125</v>
      </c>
    </row>
    <row r="104" spans="1:10">
      <c r="A104" s="294" t="s">
        <v>10</v>
      </c>
      <c r="B104" s="295" t="s">
        <v>121</v>
      </c>
      <c r="C104" s="295" t="s">
        <v>12</v>
      </c>
      <c r="D104" s="301">
        <v>53</v>
      </c>
      <c r="E104" s="295" t="s">
        <v>122</v>
      </c>
      <c r="F104" s="295">
        <v>122.66</v>
      </c>
      <c r="G104" s="295">
        <v>123.631</v>
      </c>
      <c r="H104" s="295" t="s">
        <v>132</v>
      </c>
      <c r="I104" s="295" t="s">
        <v>133</v>
      </c>
      <c r="J104" s="296" t="s">
        <v>125</v>
      </c>
    </row>
    <row r="105" spans="1:10">
      <c r="A105" s="297" t="s">
        <v>10</v>
      </c>
      <c r="B105" s="298" t="s">
        <v>121</v>
      </c>
      <c r="C105" s="298" t="s">
        <v>12</v>
      </c>
      <c r="D105" s="300">
        <v>53</v>
      </c>
      <c r="E105" s="298" t="s">
        <v>122</v>
      </c>
      <c r="F105" s="298">
        <v>123.631</v>
      </c>
      <c r="G105" s="298">
        <v>125</v>
      </c>
      <c r="H105" s="298" t="s">
        <v>134</v>
      </c>
      <c r="I105" s="298" t="s">
        <v>135</v>
      </c>
      <c r="J105" s="299" t="s">
        <v>125</v>
      </c>
    </row>
    <row r="106" spans="1:10">
      <c r="A106" s="294" t="s">
        <v>10</v>
      </c>
      <c r="B106" s="295" t="s">
        <v>121</v>
      </c>
      <c r="C106" s="295" t="s">
        <v>12</v>
      </c>
      <c r="D106" s="301">
        <v>53</v>
      </c>
      <c r="E106" s="295" t="s">
        <v>122</v>
      </c>
      <c r="F106" s="295">
        <v>123.631</v>
      </c>
      <c r="G106" s="295">
        <v>125</v>
      </c>
      <c r="H106" s="295" t="s">
        <v>136</v>
      </c>
      <c r="I106" s="295" t="s">
        <v>135</v>
      </c>
      <c r="J106" s="296" t="s">
        <v>125</v>
      </c>
    </row>
    <row r="107" spans="1:10">
      <c r="A107" s="297" t="s">
        <v>10</v>
      </c>
      <c r="B107" s="298" t="s">
        <v>121</v>
      </c>
      <c r="C107" s="298" t="s">
        <v>12</v>
      </c>
      <c r="D107" s="300">
        <v>53</v>
      </c>
      <c r="E107" s="298" t="s">
        <v>122</v>
      </c>
      <c r="F107" s="298">
        <v>125</v>
      </c>
      <c r="G107" s="298">
        <v>126.363</v>
      </c>
      <c r="H107" s="298" t="s">
        <v>137</v>
      </c>
      <c r="I107" s="298" t="s">
        <v>135</v>
      </c>
      <c r="J107" s="299" t="s">
        <v>125</v>
      </c>
    </row>
    <row r="108" spans="1:10">
      <c r="A108" s="294" t="s">
        <v>10</v>
      </c>
      <c r="B108" s="295" t="s">
        <v>121</v>
      </c>
      <c r="C108" s="295" t="s">
        <v>12</v>
      </c>
      <c r="D108" s="301">
        <v>53</v>
      </c>
      <c r="E108" s="295" t="s">
        <v>122</v>
      </c>
      <c r="F108" s="295">
        <v>125</v>
      </c>
      <c r="G108" s="295">
        <v>126.291</v>
      </c>
      <c r="H108" s="295" t="s">
        <v>138</v>
      </c>
      <c r="I108" s="295" t="s">
        <v>135</v>
      </c>
      <c r="J108" s="296" t="s">
        <v>125</v>
      </c>
    </row>
    <row r="109" spans="1:10">
      <c r="A109" s="297" t="s">
        <v>10</v>
      </c>
      <c r="B109" s="298" t="s">
        <v>121</v>
      </c>
      <c r="C109" s="298" t="s">
        <v>12</v>
      </c>
      <c r="D109" s="300">
        <v>53</v>
      </c>
      <c r="E109" s="298" t="s">
        <v>122</v>
      </c>
      <c r="F109" s="298">
        <v>126.291</v>
      </c>
      <c r="G109" s="298">
        <v>127.45699999999999</v>
      </c>
      <c r="H109" s="298" t="s">
        <v>139</v>
      </c>
      <c r="I109" s="298" t="s">
        <v>140</v>
      </c>
      <c r="J109" s="299" t="s">
        <v>125</v>
      </c>
    </row>
    <row r="110" spans="1:10">
      <c r="A110" s="294" t="s">
        <v>10</v>
      </c>
      <c r="B110" s="295" t="s">
        <v>121</v>
      </c>
      <c r="C110" s="295" t="s">
        <v>12</v>
      </c>
      <c r="D110" s="301">
        <v>53</v>
      </c>
      <c r="E110" s="295" t="s">
        <v>122</v>
      </c>
      <c r="F110" s="295">
        <v>126.363</v>
      </c>
      <c r="G110" s="295">
        <v>127.46</v>
      </c>
      <c r="H110" s="295" t="s">
        <v>141</v>
      </c>
      <c r="I110" s="295" t="s">
        <v>140</v>
      </c>
      <c r="J110" s="296" t="s">
        <v>125</v>
      </c>
    </row>
    <row r="111" spans="1:10">
      <c r="A111" s="297" t="s">
        <v>10</v>
      </c>
      <c r="B111" s="298" t="s">
        <v>121</v>
      </c>
      <c r="C111" s="298" t="s">
        <v>12</v>
      </c>
      <c r="D111" s="300">
        <v>54</v>
      </c>
      <c r="E111" s="298" t="s">
        <v>142</v>
      </c>
      <c r="F111" s="298">
        <v>65.075999999999993</v>
      </c>
      <c r="G111" s="298">
        <v>66.77</v>
      </c>
      <c r="H111" s="298" t="s">
        <v>143</v>
      </c>
      <c r="I111" s="298" t="s">
        <v>144</v>
      </c>
      <c r="J111" s="299" t="s">
        <v>15</v>
      </c>
    </row>
    <row r="112" spans="1:10">
      <c r="A112" s="294" t="s">
        <v>10</v>
      </c>
      <c r="B112" s="295" t="s">
        <v>121</v>
      </c>
      <c r="C112" s="295" t="s">
        <v>12</v>
      </c>
      <c r="D112" s="301">
        <v>54</v>
      </c>
      <c r="E112" s="295" t="s">
        <v>142</v>
      </c>
      <c r="F112" s="295">
        <v>65.135000000000005</v>
      </c>
      <c r="G112" s="295">
        <v>65.304000000000002</v>
      </c>
      <c r="H112" s="295" t="s">
        <v>145</v>
      </c>
      <c r="I112" s="295" t="s">
        <v>144</v>
      </c>
      <c r="J112" s="296" t="s">
        <v>15</v>
      </c>
    </row>
    <row r="113" spans="1:10">
      <c r="A113" s="297" t="s">
        <v>10</v>
      </c>
      <c r="B113" s="298" t="s">
        <v>121</v>
      </c>
      <c r="C113" s="298" t="s">
        <v>12</v>
      </c>
      <c r="D113" s="300">
        <v>54</v>
      </c>
      <c r="E113" s="298" t="s">
        <v>142</v>
      </c>
      <c r="F113" s="298">
        <v>66.77</v>
      </c>
      <c r="G113" s="298">
        <v>68.722999999999999</v>
      </c>
      <c r="H113" s="298" t="s">
        <v>146</v>
      </c>
      <c r="I113" s="298" t="s">
        <v>147</v>
      </c>
      <c r="J113" s="299" t="s">
        <v>15</v>
      </c>
    </row>
    <row r="114" spans="1:10">
      <c r="A114" s="294" t="s">
        <v>10</v>
      </c>
      <c r="B114" s="295" t="s">
        <v>121</v>
      </c>
      <c r="C114" s="295" t="s">
        <v>12</v>
      </c>
      <c r="D114" s="301">
        <v>54</v>
      </c>
      <c r="E114" s="295" t="s">
        <v>142</v>
      </c>
      <c r="F114" s="295">
        <v>68.722999999999999</v>
      </c>
      <c r="G114" s="295">
        <v>70</v>
      </c>
      <c r="H114" s="295" t="s">
        <v>148</v>
      </c>
      <c r="I114" s="295" t="s">
        <v>149</v>
      </c>
      <c r="J114" s="296" t="s">
        <v>15</v>
      </c>
    </row>
    <row r="115" spans="1:10">
      <c r="A115" s="297" t="s">
        <v>10</v>
      </c>
      <c r="B115" s="298" t="s">
        <v>121</v>
      </c>
      <c r="C115" s="298" t="s">
        <v>12</v>
      </c>
      <c r="D115" s="300">
        <v>54</v>
      </c>
      <c r="E115" s="298" t="s">
        <v>142</v>
      </c>
      <c r="F115" s="298">
        <v>70</v>
      </c>
      <c r="G115" s="298">
        <v>71</v>
      </c>
      <c r="H115" s="298" t="s">
        <v>150</v>
      </c>
      <c r="I115" s="298" t="s">
        <v>149</v>
      </c>
      <c r="J115" s="299" t="s">
        <v>15</v>
      </c>
    </row>
    <row r="116" spans="1:10">
      <c r="A116" s="294" t="s">
        <v>10</v>
      </c>
      <c r="B116" s="295" t="s">
        <v>121</v>
      </c>
      <c r="C116" s="295" t="s">
        <v>12</v>
      </c>
      <c r="D116" s="301">
        <v>54</v>
      </c>
      <c r="E116" s="295" t="s">
        <v>142</v>
      </c>
      <c r="F116" s="295">
        <v>71</v>
      </c>
      <c r="G116" s="295">
        <v>71.887</v>
      </c>
      <c r="H116" s="295" t="s">
        <v>151</v>
      </c>
      <c r="I116" s="295" t="s">
        <v>149</v>
      </c>
      <c r="J116" s="296" t="s">
        <v>15</v>
      </c>
    </row>
    <row r="117" spans="1:10">
      <c r="A117" s="297" t="s">
        <v>10</v>
      </c>
      <c r="B117" s="298" t="s">
        <v>121</v>
      </c>
      <c r="C117" s="298" t="s">
        <v>12</v>
      </c>
      <c r="D117" s="300">
        <v>54</v>
      </c>
      <c r="E117" s="298" t="s">
        <v>142</v>
      </c>
      <c r="F117" s="298">
        <v>71.887</v>
      </c>
      <c r="G117" s="298">
        <v>73</v>
      </c>
      <c r="H117" s="298" t="s">
        <v>152</v>
      </c>
      <c r="I117" s="298" t="s">
        <v>149</v>
      </c>
      <c r="J117" s="299" t="s">
        <v>15</v>
      </c>
    </row>
    <row r="118" spans="1:10">
      <c r="A118" s="294" t="s">
        <v>10</v>
      </c>
      <c r="B118" s="295" t="s">
        <v>121</v>
      </c>
      <c r="C118" s="295" t="s">
        <v>12</v>
      </c>
      <c r="D118" s="301">
        <v>54</v>
      </c>
      <c r="E118" s="295" t="s">
        <v>142</v>
      </c>
      <c r="F118" s="295">
        <v>73</v>
      </c>
      <c r="G118" s="295">
        <v>74</v>
      </c>
      <c r="H118" s="295" t="s">
        <v>153</v>
      </c>
      <c r="I118" s="295" t="s">
        <v>149</v>
      </c>
      <c r="J118" s="296" t="s">
        <v>15</v>
      </c>
    </row>
    <row r="119" spans="1:10">
      <c r="A119" s="297" t="s">
        <v>10</v>
      </c>
      <c r="B119" s="298" t="s">
        <v>121</v>
      </c>
      <c r="C119" s="298" t="s">
        <v>12</v>
      </c>
      <c r="D119" s="300">
        <v>54</v>
      </c>
      <c r="E119" s="298" t="s">
        <v>142</v>
      </c>
      <c r="F119" s="298">
        <v>74</v>
      </c>
      <c r="G119" s="298">
        <v>75.120999999999995</v>
      </c>
      <c r="H119" s="298" t="s">
        <v>154</v>
      </c>
      <c r="I119" s="298" t="s">
        <v>149</v>
      </c>
      <c r="J119" s="299" t="s">
        <v>15</v>
      </c>
    </row>
    <row r="120" spans="1:10">
      <c r="A120" s="294" t="s">
        <v>10</v>
      </c>
      <c r="B120" s="295" t="s">
        <v>121</v>
      </c>
      <c r="C120" s="295" t="s">
        <v>12</v>
      </c>
      <c r="D120" s="301">
        <v>54</v>
      </c>
      <c r="E120" s="295" t="s">
        <v>142</v>
      </c>
      <c r="F120" s="295">
        <v>75.120999999999995</v>
      </c>
      <c r="G120" s="295">
        <v>78.584999999999994</v>
      </c>
      <c r="H120" s="295" t="s">
        <v>155</v>
      </c>
      <c r="I120" s="295" t="s">
        <v>156</v>
      </c>
      <c r="J120" s="296" t="s">
        <v>15</v>
      </c>
    </row>
    <row r="121" spans="1:10">
      <c r="A121" s="297" t="s">
        <v>10</v>
      </c>
      <c r="B121" s="298" t="s">
        <v>121</v>
      </c>
      <c r="C121" s="298" t="s">
        <v>12</v>
      </c>
      <c r="D121" s="300">
        <v>54</v>
      </c>
      <c r="E121" s="298" t="s">
        <v>142</v>
      </c>
      <c r="F121" s="298">
        <v>78.584999999999994</v>
      </c>
      <c r="G121" s="298">
        <v>81.918999999999997</v>
      </c>
      <c r="H121" s="298" t="s">
        <v>157</v>
      </c>
      <c r="I121" s="298" t="s">
        <v>156</v>
      </c>
      <c r="J121" s="299" t="s">
        <v>15</v>
      </c>
    </row>
    <row r="122" spans="1:10">
      <c r="A122" s="294" t="s">
        <v>10</v>
      </c>
      <c r="B122" s="295" t="s">
        <v>121</v>
      </c>
      <c r="C122" s="295" t="s">
        <v>12</v>
      </c>
      <c r="D122" s="301">
        <v>54</v>
      </c>
      <c r="E122" s="295" t="s">
        <v>142</v>
      </c>
      <c r="F122" s="295">
        <v>81.918999999999997</v>
      </c>
      <c r="G122" s="295">
        <v>83</v>
      </c>
      <c r="H122" s="295" t="s">
        <v>158</v>
      </c>
      <c r="I122" s="295" t="s">
        <v>159</v>
      </c>
      <c r="J122" s="296" t="s">
        <v>15</v>
      </c>
    </row>
    <row r="123" spans="1:10">
      <c r="A123" s="297" t="s">
        <v>10</v>
      </c>
      <c r="B123" s="298" t="s">
        <v>121</v>
      </c>
      <c r="C123" s="298" t="s">
        <v>12</v>
      </c>
      <c r="D123" s="300">
        <v>54</v>
      </c>
      <c r="E123" s="298" t="s">
        <v>142</v>
      </c>
      <c r="F123" s="298">
        <v>83</v>
      </c>
      <c r="G123" s="298">
        <v>84</v>
      </c>
      <c r="H123" s="298" t="s">
        <v>160</v>
      </c>
      <c r="I123" s="298" t="s">
        <v>159</v>
      </c>
      <c r="J123" s="299" t="s">
        <v>15</v>
      </c>
    </row>
    <row r="124" spans="1:10">
      <c r="A124" s="294" t="s">
        <v>10</v>
      </c>
      <c r="B124" s="295" t="s">
        <v>121</v>
      </c>
      <c r="C124" s="295" t="s">
        <v>12</v>
      </c>
      <c r="D124" s="301">
        <v>54</v>
      </c>
      <c r="E124" s="295" t="s">
        <v>142</v>
      </c>
      <c r="F124" s="295">
        <v>84</v>
      </c>
      <c r="G124" s="295">
        <v>85</v>
      </c>
      <c r="H124" s="295" t="s">
        <v>161</v>
      </c>
      <c r="I124" s="295" t="s">
        <v>159</v>
      </c>
      <c r="J124" s="296" t="s">
        <v>15</v>
      </c>
    </row>
    <row r="125" spans="1:10">
      <c r="A125" s="297" t="s">
        <v>10</v>
      </c>
      <c r="B125" s="298" t="s">
        <v>121</v>
      </c>
      <c r="C125" s="298" t="s">
        <v>12</v>
      </c>
      <c r="D125" s="300">
        <v>54</v>
      </c>
      <c r="E125" s="298" t="s">
        <v>142</v>
      </c>
      <c r="F125" s="298">
        <v>85</v>
      </c>
      <c r="G125" s="298">
        <v>86.436000000000007</v>
      </c>
      <c r="H125" s="298" t="s">
        <v>162</v>
      </c>
      <c r="I125" s="298" t="s">
        <v>159</v>
      </c>
      <c r="J125" s="299" t="s">
        <v>15</v>
      </c>
    </row>
    <row r="126" spans="1:10">
      <c r="A126" s="294" t="s">
        <v>10</v>
      </c>
      <c r="B126" s="295" t="s">
        <v>121</v>
      </c>
      <c r="C126" s="295" t="s">
        <v>12</v>
      </c>
      <c r="D126" s="301">
        <v>54</v>
      </c>
      <c r="E126" s="295" t="s">
        <v>142</v>
      </c>
      <c r="F126" s="295">
        <v>86.436000000000007</v>
      </c>
      <c r="G126" s="295">
        <v>89</v>
      </c>
      <c r="H126" s="295" t="s">
        <v>163</v>
      </c>
      <c r="I126" s="295" t="s">
        <v>164</v>
      </c>
      <c r="J126" s="296" t="s">
        <v>15</v>
      </c>
    </row>
    <row r="127" spans="1:10">
      <c r="A127" s="297" t="s">
        <v>10</v>
      </c>
      <c r="B127" s="298" t="s">
        <v>121</v>
      </c>
      <c r="C127" s="298" t="s">
        <v>12</v>
      </c>
      <c r="D127" s="300">
        <v>54</v>
      </c>
      <c r="E127" s="298" t="s">
        <v>142</v>
      </c>
      <c r="F127" s="298">
        <v>89</v>
      </c>
      <c r="G127" s="298">
        <v>91.953000000000003</v>
      </c>
      <c r="H127" s="298" t="s">
        <v>165</v>
      </c>
      <c r="I127" s="298" t="s">
        <v>164</v>
      </c>
      <c r="J127" s="299" t="s">
        <v>15</v>
      </c>
    </row>
    <row r="128" spans="1:10">
      <c r="A128" s="294" t="s">
        <v>10</v>
      </c>
      <c r="B128" s="295" t="s">
        <v>121</v>
      </c>
      <c r="C128" s="295" t="s">
        <v>12</v>
      </c>
      <c r="D128" s="301">
        <v>54</v>
      </c>
      <c r="E128" s="295" t="s">
        <v>142</v>
      </c>
      <c r="F128" s="295">
        <v>91.953000000000003</v>
      </c>
      <c r="G128" s="295">
        <v>94</v>
      </c>
      <c r="H128" s="295" t="s">
        <v>166</v>
      </c>
      <c r="I128" s="295" t="s">
        <v>167</v>
      </c>
      <c r="J128" s="296" t="s">
        <v>15</v>
      </c>
    </row>
    <row r="129" spans="1:10">
      <c r="A129" s="297" t="s">
        <v>10</v>
      </c>
      <c r="B129" s="298" t="s">
        <v>121</v>
      </c>
      <c r="C129" s="298" t="s">
        <v>12</v>
      </c>
      <c r="D129" s="300">
        <v>54</v>
      </c>
      <c r="E129" s="298" t="s">
        <v>142</v>
      </c>
      <c r="F129" s="298">
        <v>94</v>
      </c>
      <c r="G129" s="298">
        <v>95</v>
      </c>
      <c r="H129" s="298" t="s">
        <v>168</v>
      </c>
      <c r="I129" s="298" t="s">
        <v>167</v>
      </c>
      <c r="J129" s="299" t="s">
        <v>15</v>
      </c>
    </row>
    <row r="130" spans="1:10">
      <c r="A130" s="294" t="s">
        <v>10</v>
      </c>
      <c r="B130" s="295" t="s">
        <v>121</v>
      </c>
      <c r="C130" s="295" t="s">
        <v>12</v>
      </c>
      <c r="D130" s="301">
        <v>54</v>
      </c>
      <c r="E130" s="295" t="s">
        <v>142</v>
      </c>
      <c r="F130" s="295">
        <v>95</v>
      </c>
      <c r="G130" s="295">
        <v>96</v>
      </c>
      <c r="H130" s="295" t="s">
        <v>169</v>
      </c>
      <c r="I130" s="295" t="s">
        <v>167</v>
      </c>
      <c r="J130" s="296" t="s">
        <v>15</v>
      </c>
    </row>
    <row r="131" spans="1:10">
      <c r="A131" s="297" t="s">
        <v>10</v>
      </c>
      <c r="B131" s="298" t="s">
        <v>121</v>
      </c>
      <c r="C131" s="298" t="s">
        <v>12</v>
      </c>
      <c r="D131" s="300">
        <v>54</v>
      </c>
      <c r="E131" s="298" t="s">
        <v>142</v>
      </c>
      <c r="F131" s="298">
        <v>96</v>
      </c>
      <c r="G131" s="298">
        <v>97.254999999999995</v>
      </c>
      <c r="H131" s="298" t="s">
        <v>170</v>
      </c>
      <c r="I131" s="298" t="s">
        <v>167</v>
      </c>
      <c r="J131" s="299" t="s">
        <v>15</v>
      </c>
    </row>
    <row r="132" spans="1:10">
      <c r="A132" s="294" t="s">
        <v>10</v>
      </c>
      <c r="B132" s="295" t="s">
        <v>121</v>
      </c>
      <c r="C132" s="295" t="s">
        <v>12</v>
      </c>
      <c r="D132" s="301">
        <v>54</v>
      </c>
      <c r="E132" s="295" t="s">
        <v>142</v>
      </c>
      <c r="F132" s="295">
        <v>97.254999999999995</v>
      </c>
      <c r="G132" s="295">
        <v>99</v>
      </c>
      <c r="H132" s="295" t="s">
        <v>171</v>
      </c>
      <c r="I132" s="295" t="s">
        <v>172</v>
      </c>
      <c r="J132" s="296" t="s">
        <v>15</v>
      </c>
    </row>
    <row r="133" spans="1:10">
      <c r="A133" s="297" t="s">
        <v>10</v>
      </c>
      <c r="B133" s="298" t="s">
        <v>121</v>
      </c>
      <c r="C133" s="298" t="s">
        <v>12</v>
      </c>
      <c r="D133" s="300">
        <v>54</v>
      </c>
      <c r="E133" s="298" t="s">
        <v>142</v>
      </c>
      <c r="F133" s="298">
        <v>99</v>
      </c>
      <c r="G133" s="298">
        <v>100</v>
      </c>
      <c r="H133" s="298" t="s">
        <v>173</v>
      </c>
      <c r="I133" s="298" t="s">
        <v>172</v>
      </c>
      <c r="J133" s="299" t="s">
        <v>15</v>
      </c>
    </row>
    <row r="134" spans="1:10">
      <c r="A134" s="294" t="s">
        <v>10</v>
      </c>
      <c r="B134" s="295" t="s">
        <v>121</v>
      </c>
      <c r="C134" s="295" t="s">
        <v>12</v>
      </c>
      <c r="D134" s="301">
        <v>54</v>
      </c>
      <c r="E134" s="295" t="s">
        <v>142</v>
      </c>
      <c r="F134" s="295">
        <v>100</v>
      </c>
      <c r="G134" s="295">
        <v>101.925</v>
      </c>
      <c r="H134" s="295" t="s">
        <v>174</v>
      </c>
      <c r="I134" s="295" t="s">
        <v>172</v>
      </c>
      <c r="J134" s="296" t="s">
        <v>15</v>
      </c>
    </row>
    <row r="135" spans="1:10">
      <c r="A135" s="297" t="s">
        <v>10</v>
      </c>
      <c r="B135" s="298" t="s">
        <v>121</v>
      </c>
      <c r="C135" s="298" t="s">
        <v>12</v>
      </c>
      <c r="D135" s="300">
        <v>54</v>
      </c>
      <c r="E135" s="298" t="s">
        <v>142</v>
      </c>
      <c r="F135" s="298">
        <v>101.925</v>
      </c>
      <c r="G135" s="298">
        <v>104</v>
      </c>
      <c r="H135" s="298" t="s">
        <v>175</v>
      </c>
      <c r="I135" s="298" t="s">
        <v>176</v>
      </c>
      <c r="J135" s="299" t="s">
        <v>15</v>
      </c>
    </row>
    <row r="136" spans="1:10">
      <c r="A136" s="294" t="s">
        <v>10</v>
      </c>
      <c r="B136" s="295" t="s">
        <v>121</v>
      </c>
      <c r="C136" s="295" t="s">
        <v>12</v>
      </c>
      <c r="D136" s="301">
        <v>54</v>
      </c>
      <c r="E136" s="295" t="s">
        <v>142</v>
      </c>
      <c r="F136" s="295">
        <v>104</v>
      </c>
      <c r="G136" s="295">
        <v>104.845</v>
      </c>
      <c r="H136" s="295" t="s">
        <v>177</v>
      </c>
      <c r="I136" s="295" t="s">
        <v>176</v>
      </c>
      <c r="J136" s="296" t="s">
        <v>15</v>
      </c>
    </row>
    <row r="137" spans="1:10">
      <c r="A137" s="297" t="s">
        <v>10</v>
      </c>
      <c r="B137" s="298" t="s">
        <v>121</v>
      </c>
      <c r="C137" s="298" t="s">
        <v>12</v>
      </c>
      <c r="D137" s="300">
        <v>54</v>
      </c>
      <c r="E137" s="298" t="s">
        <v>142</v>
      </c>
      <c r="F137" s="298">
        <v>104.845</v>
      </c>
      <c r="G137" s="298">
        <v>106.456</v>
      </c>
      <c r="H137" s="298" t="s">
        <v>178</v>
      </c>
      <c r="I137" s="298" t="s">
        <v>125</v>
      </c>
      <c r="J137" s="299" t="s">
        <v>15</v>
      </c>
    </row>
    <row r="138" spans="1:10">
      <c r="A138" s="294" t="s">
        <v>10</v>
      </c>
      <c r="B138" s="295" t="s">
        <v>121</v>
      </c>
      <c r="C138" s="295" t="s">
        <v>12</v>
      </c>
      <c r="D138" s="301">
        <v>54</v>
      </c>
      <c r="E138" s="295" t="s">
        <v>142</v>
      </c>
      <c r="F138" s="295">
        <v>106.456</v>
      </c>
      <c r="G138" s="295">
        <v>108.30500000000001</v>
      </c>
      <c r="H138" s="295" t="s">
        <v>179</v>
      </c>
      <c r="I138" s="295" t="s">
        <v>180</v>
      </c>
      <c r="J138" s="296" t="s">
        <v>15</v>
      </c>
    </row>
    <row r="139" spans="1:10">
      <c r="A139" s="297" t="s">
        <v>10</v>
      </c>
      <c r="B139" s="298" t="s">
        <v>121</v>
      </c>
      <c r="C139" s="298" t="s">
        <v>12</v>
      </c>
      <c r="D139" s="300">
        <v>54</v>
      </c>
      <c r="E139" s="298" t="s">
        <v>142</v>
      </c>
      <c r="F139" s="298">
        <v>106.456</v>
      </c>
      <c r="G139" s="298">
        <v>108.30500000000001</v>
      </c>
      <c r="H139" s="298" t="s">
        <v>181</v>
      </c>
      <c r="I139" s="298" t="s">
        <v>180</v>
      </c>
      <c r="J139" s="299" t="s">
        <v>15</v>
      </c>
    </row>
    <row r="140" spans="1:10">
      <c r="A140" s="294" t="s">
        <v>10</v>
      </c>
      <c r="B140" s="295" t="s">
        <v>121</v>
      </c>
      <c r="C140" s="295" t="s">
        <v>12</v>
      </c>
      <c r="D140" s="301">
        <v>54</v>
      </c>
      <c r="E140" s="295" t="s">
        <v>142</v>
      </c>
      <c r="F140" s="295">
        <v>108.30500000000001</v>
      </c>
      <c r="G140" s="295">
        <v>108.72799999999999</v>
      </c>
      <c r="H140" s="295" t="s">
        <v>182</v>
      </c>
      <c r="I140" s="295" t="s">
        <v>180</v>
      </c>
      <c r="J140" s="296" t="s">
        <v>15</v>
      </c>
    </row>
    <row r="141" spans="1:10">
      <c r="A141" s="297" t="s">
        <v>23</v>
      </c>
      <c r="B141" s="298" t="s">
        <v>24</v>
      </c>
      <c r="C141" s="298" t="s">
        <v>12</v>
      </c>
      <c r="D141" s="300">
        <v>55</v>
      </c>
      <c r="E141" s="298" t="s">
        <v>183</v>
      </c>
      <c r="F141" s="298">
        <v>76.257999999999996</v>
      </c>
      <c r="G141" s="298">
        <v>78</v>
      </c>
      <c r="H141" s="298" t="s">
        <v>184</v>
      </c>
      <c r="I141" s="298" t="s">
        <v>27</v>
      </c>
      <c r="J141" s="299" t="s">
        <v>28</v>
      </c>
    </row>
    <row r="142" spans="1:10">
      <c r="A142" s="294" t="s">
        <v>23</v>
      </c>
      <c r="B142" s="295" t="s">
        <v>24</v>
      </c>
      <c r="C142" s="295" t="s">
        <v>12</v>
      </c>
      <c r="D142" s="301">
        <v>55</v>
      </c>
      <c r="E142" s="295" t="s">
        <v>183</v>
      </c>
      <c r="F142" s="295">
        <v>78</v>
      </c>
      <c r="G142" s="295">
        <v>79.599999999999994</v>
      </c>
      <c r="H142" s="295" t="s">
        <v>185</v>
      </c>
      <c r="I142" s="295" t="s">
        <v>27</v>
      </c>
      <c r="J142" s="296" t="s">
        <v>28</v>
      </c>
    </row>
    <row r="143" spans="1:10">
      <c r="A143" s="297" t="s">
        <v>23</v>
      </c>
      <c r="B143" s="298" t="s">
        <v>24</v>
      </c>
      <c r="C143" s="298" t="s">
        <v>12</v>
      </c>
      <c r="D143" s="300">
        <v>55</v>
      </c>
      <c r="E143" s="298" t="s">
        <v>183</v>
      </c>
      <c r="F143" s="298">
        <v>79.599999999999994</v>
      </c>
      <c r="G143" s="298">
        <v>83</v>
      </c>
      <c r="H143" s="298" t="s">
        <v>186</v>
      </c>
      <c r="I143" s="298" t="s">
        <v>32</v>
      </c>
      <c r="J143" s="299" t="s">
        <v>28</v>
      </c>
    </row>
    <row r="144" spans="1:10">
      <c r="A144" s="294" t="s">
        <v>23</v>
      </c>
      <c r="B144" s="295" t="s">
        <v>24</v>
      </c>
      <c r="C144" s="295" t="s">
        <v>12</v>
      </c>
      <c r="D144" s="301">
        <v>55</v>
      </c>
      <c r="E144" s="295" t="s">
        <v>183</v>
      </c>
      <c r="F144" s="295">
        <v>83</v>
      </c>
      <c r="G144" s="295">
        <v>85</v>
      </c>
      <c r="H144" s="295" t="s">
        <v>187</v>
      </c>
      <c r="I144" s="295" t="s">
        <v>34</v>
      </c>
      <c r="J144" s="296" t="s">
        <v>28</v>
      </c>
    </row>
    <row r="145" spans="1:10">
      <c r="A145" s="297" t="s">
        <v>23</v>
      </c>
      <c r="B145" s="298" t="s">
        <v>24</v>
      </c>
      <c r="C145" s="298" t="s">
        <v>12</v>
      </c>
      <c r="D145" s="300">
        <v>55</v>
      </c>
      <c r="E145" s="298" t="s">
        <v>183</v>
      </c>
      <c r="F145" s="298">
        <v>85</v>
      </c>
      <c r="G145" s="298">
        <v>86</v>
      </c>
      <c r="H145" s="298" t="s">
        <v>188</v>
      </c>
      <c r="I145" s="298" t="s">
        <v>189</v>
      </c>
      <c r="J145" s="299" t="s">
        <v>28</v>
      </c>
    </row>
    <row r="146" spans="1:10">
      <c r="A146" s="294" t="s">
        <v>23</v>
      </c>
      <c r="B146" s="295" t="s">
        <v>24</v>
      </c>
      <c r="C146" s="295" t="s">
        <v>12</v>
      </c>
      <c r="D146" s="301">
        <v>55</v>
      </c>
      <c r="E146" s="295" t="s">
        <v>183</v>
      </c>
      <c r="F146" s="295">
        <v>86</v>
      </c>
      <c r="G146" s="295">
        <v>87.424999999999997</v>
      </c>
      <c r="H146" s="295" t="s">
        <v>190</v>
      </c>
      <c r="I146" s="295" t="s">
        <v>38</v>
      </c>
      <c r="J146" s="296" t="s">
        <v>28</v>
      </c>
    </row>
    <row r="147" spans="1:10">
      <c r="A147" s="297" t="s">
        <v>23</v>
      </c>
      <c r="B147" s="298" t="s">
        <v>24</v>
      </c>
      <c r="C147" s="298" t="s">
        <v>12</v>
      </c>
      <c r="D147" s="300">
        <v>55</v>
      </c>
      <c r="E147" s="298" t="s">
        <v>183</v>
      </c>
      <c r="F147" s="298">
        <v>87.424999999999997</v>
      </c>
      <c r="G147" s="298">
        <v>91</v>
      </c>
      <c r="H147" s="298" t="s">
        <v>191</v>
      </c>
      <c r="I147" s="298" t="s">
        <v>40</v>
      </c>
      <c r="J147" s="299" t="s">
        <v>28</v>
      </c>
    </row>
    <row r="148" spans="1:10">
      <c r="A148" s="294" t="s">
        <v>23</v>
      </c>
      <c r="B148" s="295" t="s">
        <v>24</v>
      </c>
      <c r="C148" s="295" t="s">
        <v>12</v>
      </c>
      <c r="D148" s="301">
        <v>55</v>
      </c>
      <c r="E148" s="295" t="s">
        <v>183</v>
      </c>
      <c r="F148" s="295">
        <v>91</v>
      </c>
      <c r="G148" s="295">
        <v>93</v>
      </c>
      <c r="H148" s="295" t="s">
        <v>192</v>
      </c>
      <c r="I148" s="295" t="s">
        <v>40</v>
      </c>
      <c r="J148" s="296" t="s">
        <v>28</v>
      </c>
    </row>
    <row r="149" spans="1:10">
      <c r="A149" s="297" t="s">
        <v>23</v>
      </c>
      <c r="B149" s="298" t="s">
        <v>24</v>
      </c>
      <c r="C149" s="298" t="s">
        <v>12</v>
      </c>
      <c r="D149" s="300">
        <v>55</v>
      </c>
      <c r="E149" s="298" t="s">
        <v>183</v>
      </c>
      <c r="F149" s="298">
        <v>93</v>
      </c>
      <c r="G149" s="298">
        <v>95</v>
      </c>
      <c r="H149" s="298" t="s">
        <v>193</v>
      </c>
      <c r="I149" s="298" t="s">
        <v>40</v>
      </c>
      <c r="J149" s="299" t="s">
        <v>28</v>
      </c>
    </row>
    <row r="150" spans="1:10">
      <c r="A150" s="294" t="s">
        <v>23</v>
      </c>
      <c r="B150" s="295" t="s">
        <v>24</v>
      </c>
      <c r="C150" s="295" t="s">
        <v>12</v>
      </c>
      <c r="D150" s="301">
        <v>55</v>
      </c>
      <c r="E150" s="295" t="s">
        <v>183</v>
      </c>
      <c r="F150" s="295">
        <v>95</v>
      </c>
      <c r="G150" s="295">
        <v>97.728999999999999</v>
      </c>
      <c r="H150" s="295" t="s">
        <v>194</v>
      </c>
      <c r="I150" s="295" t="s">
        <v>40</v>
      </c>
      <c r="J150" s="296" t="s">
        <v>28</v>
      </c>
    </row>
    <row r="151" spans="1:10">
      <c r="A151" s="297" t="s">
        <v>23</v>
      </c>
      <c r="B151" s="298" t="s">
        <v>24</v>
      </c>
      <c r="C151" s="298" t="s">
        <v>12</v>
      </c>
      <c r="D151" s="300">
        <v>55</v>
      </c>
      <c r="E151" s="298" t="s">
        <v>183</v>
      </c>
      <c r="F151" s="298">
        <v>97.728999999999999</v>
      </c>
      <c r="G151" s="298">
        <v>102</v>
      </c>
      <c r="H151" s="298" t="s">
        <v>195</v>
      </c>
      <c r="I151" s="298" t="s">
        <v>196</v>
      </c>
      <c r="J151" s="299" t="s">
        <v>28</v>
      </c>
    </row>
    <row r="152" spans="1:10">
      <c r="A152" s="294" t="s">
        <v>23</v>
      </c>
      <c r="B152" s="295" t="s">
        <v>24</v>
      </c>
      <c r="C152" s="295" t="s">
        <v>12</v>
      </c>
      <c r="D152" s="301">
        <v>55</v>
      </c>
      <c r="E152" s="295" t="s">
        <v>183</v>
      </c>
      <c r="F152" s="295">
        <v>102</v>
      </c>
      <c r="G152" s="295">
        <v>103</v>
      </c>
      <c r="H152" s="295">
        <v>1031022</v>
      </c>
      <c r="I152" s="295" t="s">
        <v>45</v>
      </c>
      <c r="J152" s="296" t="s">
        <v>28</v>
      </c>
    </row>
    <row r="153" spans="1:10">
      <c r="A153" s="297" t="s">
        <v>23</v>
      </c>
      <c r="B153" s="298" t="s">
        <v>24</v>
      </c>
      <c r="C153" s="298" t="s">
        <v>12</v>
      </c>
      <c r="D153" s="300">
        <v>55</v>
      </c>
      <c r="E153" s="298" t="s">
        <v>183</v>
      </c>
      <c r="F153" s="298">
        <v>103</v>
      </c>
      <c r="G153" s="298">
        <v>105.501</v>
      </c>
      <c r="H153" s="298">
        <v>1051032</v>
      </c>
      <c r="I153" s="298" t="s">
        <v>45</v>
      </c>
      <c r="J153" s="299" t="s">
        <v>28</v>
      </c>
    </row>
    <row r="154" spans="1:10">
      <c r="A154" s="294" t="s">
        <v>23</v>
      </c>
      <c r="B154" s="295" t="s">
        <v>24</v>
      </c>
      <c r="C154" s="295" t="s">
        <v>12</v>
      </c>
      <c r="D154" s="301">
        <v>55</v>
      </c>
      <c r="E154" s="295" t="s">
        <v>183</v>
      </c>
      <c r="F154" s="295">
        <v>105.501</v>
      </c>
      <c r="G154" s="295">
        <v>108.349</v>
      </c>
      <c r="H154" s="295" t="s">
        <v>197</v>
      </c>
      <c r="I154" s="295" t="s">
        <v>47</v>
      </c>
      <c r="J154" s="296" t="s">
        <v>28</v>
      </c>
    </row>
    <row r="155" spans="1:10">
      <c r="A155" s="297" t="s">
        <v>23</v>
      </c>
      <c r="B155" s="298" t="s">
        <v>24</v>
      </c>
      <c r="C155" s="298" t="s">
        <v>12</v>
      </c>
      <c r="D155" s="300">
        <v>55</v>
      </c>
      <c r="E155" s="298" t="s">
        <v>183</v>
      </c>
      <c r="F155" s="298">
        <v>108.349</v>
      </c>
      <c r="G155" s="298">
        <v>110</v>
      </c>
      <c r="H155" s="298" t="s">
        <v>198</v>
      </c>
      <c r="I155" s="298" t="s">
        <v>47</v>
      </c>
      <c r="J155" s="299" t="s">
        <v>28</v>
      </c>
    </row>
    <row r="156" spans="1:10">
      <c r="A156" s="294" t="s">
        <v>23</v>
      </c>
      <c r="B156" s="295" t="s">
        <v>24</v>
      </c>
      <c r="C156" s="295" t="s">
        <v>12</v>
      </c>
      <c r="D156" s="301">
        <v>55</v>
      </c>
      <c r="E156" s="295" t="s">
        <v>183</v>
      </c>
      <c r="F156" s="295">
        <v>110</v>
      </c>
      <c r="G156" s="295">
        <v>111</v>
      </c>
      <c r="H156" s="295" t="s">
        <v>199</v>
      </c>
      <c r="I156" s="295" t="s">
        <v>47</v>
      </c>
      <c r="J156" s="296" t="s">
        <v>28</v>
      </c>
    </row>
    <row r="157" spans="1:10">
      <c r="A157" s="297" t="s">
        <v>23</v>
      </c>
      <c r="B157" s="298" t="s">
        <v>24</v>
      </c>
      <c r="C157" s="298" t="s">
        <v>12</v>
      </c>
      <c r="D157" s="300">
        <v>55</v>
      </c>
      <c r="E157" s="298" t="s">
        <v>183</v>
      </c>
      <c r="F157" s="298">
        <v>111</v>
      </c>
      <c r="G157" s="298">
        <v>112</v>
      </c>
      <c r="H157" s="298" t="s">
        <v>200</v>
      </c>
      <c r="I157" s="298" t="s">
        <v>47</v>
      </c>
      <c r="J157" s="299" t="s">
        <v>28</v>
      </c>
    </row>
    <row r="158" spans="1:10">
      <c r="A158" s="294" t="s">
        <v>23</v>
      </c>
      <c r="B158" s="295" t="s">
        <v>24</v>
      </c>
      <c r="C158" s="295" t="s">
        <v>12</v>
      </c>
      <c r="D158" s="301">
        <v>55</v>
      </c>
      <c r="E158" s="295" t="s">
        <v>183</v>
      </c>
      <c r="F158" s="295">
        <v>112</v>
      </c>
      <c r="G158" s="295">
        <v>113.337</v>
      </c>
      <c r="H158" s="295" t="s">
        <v>201</v>
      </c>
      <c r="I158" s="295" t="s">
        <v>47</v>
      </c>
      <c r="J158" s="296" t="s">
        <v>28</v>
      </c>
    </row>
    <row r="159" spans="1:10">
      <c r="A159" s="297" t="s">
        <v>23</v>
      </c>
      <c r="B159" s="298" t="s">
        <v>24</v>
      </c>
      <c r="C159" s="298" t="s">
        <v>12</v>
      </c>
      <c r="D159" s="300">
        <v>55</v>
      </c>
      <c r="E159" s="298" t="s">
        <v>183</v>
      </c>
      <c r="F159" s="298">
        <v>113.337</v>
      </c>
      <c r="G159" s="298">
        <v>118.181</v>
      </c>
      <c r="H159" s="298" t="s">
        <v>202</v>
      </c>
      <c r="I159" s="298" t="s">
        <v>203</v>
      </c>
      <c r="J159" s="299" t="s">
        <v>28</v>
      </c>
    </row>
    <row r="160" spans="1:10">
      <c r="A160" s="294" t="s">
        <v>23</v>
      </c>
      <c r="B160" s="295" t="s">
        <v>24</v>
      </c>
      <c r="C160" s="295" t="s">
        <v>12</v>
      </c>
      <c r="D160" s="301">
        <v>55</v>
      </c>
      <c r="E160" s="295" t="s">
        <v>183</v>
      </c>
      <c r="F160" s="295">
        <v>118.181</v>
      </c>
      <c r="G160" s="295">
        <v>120</v>
      </c>
      <c r="H160" s="295" t="s">
        <v>204</v>
      </c>
      <c r="I160" s="295" t="s">
        <v>203</v>
      </c>
      <c r="J160" s="296" t="s">
        <v>28</v>
      </c>
    </row>
    <row r="161" spans="1:10">
      <c r="A161" s="297" t="s">
        <v>23</v>
      </c>
      <c r="B161" s="298" t="s">
        <v>24</v>
      </c>
      <c r="C161" s="298" t="s">
        <v>12</v>
      </c>
      <c r="D161" s="300">
        <v>55</v>
      </c>
      <c r="E161" s="298" t="s">
        <v>183</v>
      </c>
      <c r="F161" s="298">
        <v>120</v>
      </c>
      <c r="G161" s="298">
        <v>121</v>
      </c>
      <c r="H161" s="298" t="s">
        <v>205</v>
      </c>
      <c r="I161" s="298" t="s">
        <v>55</v>
      </c>
      <c r="J161" s="299" t="s">
        <v>28</v>
      </c>
    </row>
    <row r="162" spans="1:10">
      <c r="A162" s="294" t="s">
        <v>23</v>
      </c>
      <c r="B162" s="295" t="s">
        <v>24</v>
      </c>
      <c r="C162" s="295" t="s">
        <v>12</v>
      </c>
      <c r="D162" s="301">
        <v>55</v>
      </c>
      <c r="E162" s="295" t="s">
        <v>183</v>
      </c>
      <c r="F162" s="295">
        <v>121</v>
      </c>
      <c r="G162" s="295">
        <v>123</v>
      </c>
      <c r="H162" s="295">
        <v>1231212</v>
      </c>
      <c r="I162" s="295" t="s">
        <v>55</v>
      </c>
      <c r="J162" s="296" t="s">
        <v>28</v>
      </c>
    </row>
    <row r="163" spans="1:10">
      <c r="A163" s="297" t="s">
        <v>23</v>
      </c>
      <c r="B163" s="298" t="s">
        <v>24</v>
      </c>
      <c r="C163" s="298" t="s">
        <v>12</v>
      </c>
      <c r="D163" s="300">
        <v>55</v>
      </c>
      <c r="E163" s="298" t="s">
        <v>183</v>
      </c>
      <c r="F163" s="298">
        <v>123</v>
      </c>
      <c r="G163" s="298">
        <v>124</v>
      </c>
      <c r="H163" s="298">
        <v>1241232</v>
      </c>
      <c r="I163" s="298" t="s">
        <v>55</v>
      </c>
      <c r="J163" s="299" t="s">
        <v>28</v>
      </c>
    </row>
    <row r="164" spans="1:10">
      <c r="A164" s="294" t="s">
        <v>23</v>
      </c>
      <c r="B164" s="295" t="s">
        <v>24</v>
      </c>
      <c r="C164" s="295" t="s">
        <v>12</v>
      </c>
      <c r="D164" s="301">
        <v>55</v>
      </c>
      <c r="E164" s="295" t="s">
        <v>183</v>
      </c>
      <c r="F164" s="295">
        <v>124</v>
      </c>
      <c r="G164" s="295">
        <v>125</v>
      </c>
      <c r="H164" s="295">
        <v>1251242</v>
      </c>
      <c r="I164" s="295" t="s">
        <v>55</v>
      </c>
      <c r="J164" s="296" t="s">
        <v>28</v>
      </c>
    </row>
    <row r="165" spans="1:10">
      <c r="A165" s="297" t="s">
        <v>23</v>
      </c>
      <c r="B165" s="298" t="s">
        <v>24</v>
      </c>
      <c r="C165" s="298" t="s">
        <v>12</v>
      </c>
      <c r="D165" s="300">
        <v>55</v>
      </c>
      <c r="E165" s="298" t="s">
        <v>183</v>
      </c>
      <c r="F165" s="298">
        <v>125</v>
      </c>
      <c r="G165" s="298">
        <v>126</v>
      </c>
      <c r="H165" s="298">
        <v>1261252</v>
      </c>
      <c r="I165" s="298" t="s">
        <v>55</v>
      </c>
      <c r="J165" s="299" t="s">
        <v>28</v>
      </c>
    </row>
    <row r="166" spans="1:10">
      <c r="A166" s="294" t="s">
        <v>23</v>
      </c>
      <c r="B166" s="295" t="s">
        <v>24</v>
      </c>
      <c r="C166" s="295" t="s">
        <v>12</v>
      </c>
      <c r="D166" s="301">
        <v>55</v>
      </c>
      <c r="E166" s="295" t="s">
        <v>183</v>
      </c>
      <c r="F166" s="295">
        <v>126</v>
      </c>
      <c r="G166" s="295">
        <v>127.20099999999999</v>
      </c>
      <c r="H166" s="295" t="s">
        <v>206</v>
      </c>
      <c r="I166" s="295" t="s">
        <v>55</v>
      </c>
      <c r="J166" s="296" t="s">
        <v>28</v>
      </c>
    </row>
    <row r="167" spans="1:10">
      <c r="A167" s="297" t="s">
        <v>23</v>
      </c>
      <c r="B167" s="298" t="s">
        <v>24</v>
      </c>
      <c r="C167" s="298" t="s">
        <v>12</v>
      </c>
      <c r="D167" s="300">
        <v>55</v>
      </c>
      <c r="E167" s="298" t="s">
        <v>183</v>
      </c>
      <c r="F167" s="298">
        <v>127.20099999999999</v>
      </c>
      <c r="G167" s="298">
        <v>130</v>
      </c>
      <c r="H167" s="298" t="s">
        <v>207</v>
      </c>
      <c r="I167" s="298" t="s">
        <v>59</v>
      </c>
      <c r="J167" s="299" t="s">
        <v>28</v>
      </c>
    </row>
    <row r="168" spans="1:10">
      <c r="A168" s="294" t="s">
        <v>23</v>
      </c>
      <c r="B168" s="295" t="s">
        <v>24</v>
      </c>
      <c r="C168" s="295" t="s">
        <v>12</v>
      </c>
      <c r="D168" s="301">
        <v>55</v>
      </c>
      <c r="E168" s="295" t="s">
        <v>183</v>
      </c>
      <c r="F168" s="295">
        <v>130</v>
      </c>
      <c r="G168" s="295">
        <v>134</v>
      </c>
      <c r="H168" s="295" t="s">
        <v>208</v>
      </c>
      <c r="I168" s="295" t="s">
        <v>59</v>
      </c>
      <c r="J168" s="296" t="s">
        <v>28</v>
      </c>
    </row>
    <row r="169" spans="1:10">
      <c r="A169" s="297" t="s">
        <v>23</v>
      </c>
      <c r="B169" s="298" t="s">
        <v>24</v>
      </c>
      <c r="C169" s="298" t="s">
        <v>12</v>
      </c>
      <c r="D169" s="300">
        <v>55</v>
      </c>
      <c r="E169" s="298" t="s">
        <v>183</v>
      </c>
      <c r="F169" s="298">
        <v>134</v>
      </c>
      <c r="G169" s="298">
        <v>137.46600000000001</v>
      </c>
      <c r="H169" s="298" t="s">
        <v>209</v>
      </c>
      <c r="I169" s="298" t="s">
        <v>59</v>
      </c>
      <c r="J169" s="299" t="s">
        <v>28</v>
      </c>
    </row>
    <row r="170" spans="1:10">
      <c r="A170" s="294" t="s">
        <v>23</v>
      </c>
      <c r="B170" s="295" t="s">
        <v>24</v>
      </c>
      <c r="C170" s="295" t="s">
        <v>12</v>
      </c>
      <c r="D170" s="301">
        <v>55</v>
      </c>
      <c r="E170" s="295" t="s">
        <v>183</v>
      </c>
      <c r="F170" s="295">
        <v>137.46600000000001</v>
      </c>
      <c r="G170" s="295">
        <v>139</v>
      </c>
      <c r="H170" s="295" t="s">
        <v>210</v>
      </c>
      <c r="I170" s="295" t="s">
        <v>63</v>
      </c>
      <c r="J170" s="296" t="s">
        <v>28</v>
      </c>
    </row>
    <row r="171" spans="1:10">
      <c r="A171" s="297" t="s">
        <v>23</v>
      </c>
      <c r="B171" s="298" t="s">
        <v>24</v>
      </c>
      <c r="C171" s="298" t="s">
        <v>12</v>
      </c>
      <c r="D171" s="300">
        <v>55</v>
      </c>
      <c r="E171" s="298" t="s">
        <v>183</v>
      </c>
      <c r="F171" s="298">
        <v>139</v>
      </c>
      <c r="G171" s="298">
        <v>140</v>
      </c>
      <c r="H171" s="298">
        <v>1401392</v>
      </c>
      <c r="I171" s="298" t="s">
        <v>63</v>
      </c>
      <c r="J171" s="299" t="s">
        <v>28</v>
      </c>
    </row>
    <row r="172" spans="1:10">
      <c r="A172" s="294" t="s">
        <v>23</v>
      </c>
      <c r="B172" s="295" t="s">
        <v>24</v>
      </c>
      <c r="C172" s="295" t="s">
        <v>12</v>
      </c>
      <c r="D172" s="301">
        <v>55</v>
      </c>
      <c r="E172" s="295" t="s">
        <v>183</v>
      </c>
      <c r="F172" s="295">
        <v>140</v>
      </c>
      <c r="G172" s="295">
        <v>142</v>
      </c>
      <c r="H172" s="295" t="s">
        <v>211</v>
      </c>
      <c r="I172" s="295" t="s">
        <v>63</v>
      </c>
      <c r="J172" s="296" t="s">
        <v>28</v>
      </c>
    </row>
    <row r="173" spans="1:10">
      <c r="A173" s="297" t="s">
        <v>23</v>
      </c>
      <c r="B173" s="298" t="s">
        <v>24</v>
      </c>
      <c r="C173" s="298" t="s">
        <v>12</v>
      </c>
      <c r="D173" s="300">
        <v>55</v>
      </c>
      <c r="E173" s="298" t="s">
        <v>183</v>
      </c>
      <c r="F173" s="298">
        <v>142</v>
      </c>
      <c r="G173" s="298">
        <v>144</v>
      </c>
      <c r="H173" s="298" t="s">
        <v>212</v>
      </c>
      <c r="I173" s="298" t="s">
        <v>63</v>
      </c>
      <c r="J173" s="299" t="s">
        <v>28</v>
      </c>
    </row>
    <row r="174" spans="1:10">
      <c r="A174" s="294" t="s">
        <v>23</v>
      </c>
      <c r="B174" s="295" t="s">
        <v>24</v>
      </c>
      <c r="C174" s="295" t="s">
        <v>12</v>
      </c>
      <c r="D174" s="301">
        <v>55</v>
      </c>
      <c r="E174" s="295" t="s">
        <v>183</v>
      </c>
      <c r="F174" s="295">
        <v>144</v>
      </c>
      <c r="G174" s="295">
        <v>145.67599999999999</v>
      </c>
      <c r="H174" s="295" t="s">
        <v>213</v>
      </c>
      <c r="I174" s="295" t="s">
        <v>63</v>
      </c>
      <c r="J174" s="296" t="s">
        <v>28</v>
      </c>
    </row>
    <row r="175" spans="1:10">
      <c r="A175" s="297" t="s">
        <v>23</v>
      </c>
      <c r="B175" s="298" t="s">
        <v>24</v>
      </c>
      <c r="C175" s="298" t="s">
        <v>12</v>
      </c>
      <c r="D175" s="300">
        <v>55</v>
      </c>
      <c r="E175" s="298" t="s">
        <v>183</v>
      </c>
      <c r="F175" s="298">
        <v>145.67599999999999</v>
      </c>
      <c r="G175" s="298">
        <v>147</v>
      </c>
      <c r="H175" s="298" t="s">
        <v>214</v>
      </c>
      <c r="I175" s="298" t="s">
        <v>63</v>
      </c>
      <c r="J175" s="299" t="s">
        <v>28</v>
      </c>
    </row>
    <row r="176" spans="1:10">
      <c r="A176" s="294" t="s">
        <v>23</v>
      </c>
      <c r="B176" s="295" t="s">
        <v>24</v>
      </c>
      <c r="C176" s="295" t="s">
        <v>12</v>
      </c>
      <c r="D176" s="301">
        <v>55</v>
      </c>
      <c r="E176" s="295" t="s">
        <v>183</v>
      </c>
      <c r="F176" s="295">
        <v>147</v>
      </c>
      <c r="G176" s="295">
        <v>148</v>
      </c>
      <c r="H176" s="295" t="s">
        <v>215</v>
      </c>
      <c r="I176" s="295" t="s">
        <v>69</v>
      </c>
      <c r="J176" s="296" t="s">
        <v>28</v>
      </c>
    </row>
    <row r="177" spans="1:10">
      <c r="A177" s="297" t="s">
        <v>23</v>
      </c>
      <c r="B177" s="298" t="s">
        <v>24</v>
      </c>
      <c r="C177" s="298" t="s">
        <v>12</v>
      </c>
      <c r="D177" s="300">
        <v>55</v>
      </c>
      <c r="E177" s="298" t="s">
        <v>183</v>
      </c>
      <c r="F177" s="298">
        <v>148</v>
      </c>
      <c r="G177" s="298">
        <v>149</v>
      </c>
      <c r="H177" s="298">
        <v>1491482</v>
      </c>
      <c r="I177" s="298" t="s">
        <v>69</v>
      </c>
      <c r="J177" s="299" t="s">
        <v>28</v>
      </c>
    </row>
    <row r="178" spans="1:10">
      <c r="A178" s="294" t="s">
        <v>23</v>
      </c>
      <c r="B178" s="295" t="s">
        <v>24</v>
      </c>
      <c r="C178" s="295" t="s">
        <v>12</v>
      </c>
      <c r="D178" s="301">
        <v>55</v>
      </c>
      <c r="E178" s="295" t="s">
        <v>183</v>
      </c>
      <c r="F178" s="295">
        <v>149</v>
      </c>
      <c r="G178" s="295">
        <v>150</v>
      </c>
      <c r="H178" s="295">
        <v>1501492</v>
      </c>
      <c r="I178" s="295" t="s">
        <v>69</v>
      </c>
      <c r="J178" s="296" t="s">
        <v>28</v>
      </c>
    </row>
    <row r="179" spans="1:10">
      <c r="A179" s="297" t="s">
        <v>23</v>
      </c>
      <c r="B179" s="298" t="s">
        <v>24</v>
      </c>
      <c r="C179" s="298" t="s">
        <v>12</v>
      </c>
      <c r="D179" s="300">
        <v>55</v>
      </c>
      <c r="E179" s="298" t="s">
        <v>183</v>
      </c>
      <c r="F179" s="298">
        <v>150</v>
      </c>
      <c r="G179" s="298">
        <v>151.89099999999999</v>
      </c>
      <c r="H179" s="298" t="s">
        <v>216</v>
      </c>
      <c r="I179" s="298" t="s">
        <v>69</v>
      </c>
      <c r="J179" s="299" t="s">
        <v>28</v>
      </c>
    </row>
    <row r="180" spans="1:10">
      <c r="A180" s="294" t="s">
        <v>23</v>
      </c>
      <c r="B180" s="295" t="s">
        <v>24</v>
      </c>
      <c r="C180" s="295" t="s">
        <v>12</v>
      </c>
      <c r="D180" s="301">
        <v>55</v>
      </c>
      <c r="E180" s="295" t="s">
        <v>183</v>
      </c>
      <c r="F180" s="295">
        <v>151.89099999999999</v>
      </c>
      <c r="G180" s="295">
        <v>153</v>
      </c>
      <c r="H180" s="295" t="s">
        <v>217</v>
      </c>
      <c r="I180" s="295" t="s">
        <v>69</v>
      </c>
      <c r="J180" s="296" t="s">
        <v>28</v>
      </c>
    </row>
    <row r="181" spans="1:10">
      <c r="A181" s="302" t="s">
        <v>23</v>
      </c>
      <c r="B181" s="303" t="s">
        <v>24</v>
      </c>
      <c r="C181" s="303" t="s">
        <v>12</v>
      </c>
      <c r="D181" s="304">
        <v>55</v>
      </c>
      <c r="E181" s="303" t="s">
        <v>183</v>
      </c>
      <c r="F181" s="303">
        <v>153</v>
      </c>
      <c r="G181" s="303">
        <v>154</v>
      </c>
      <c r="H181" s="303" t="s">
        <v>218</v>
      </c>
      <c r="I181" s="303" t="s">
        <v>73</v>
      </c>
      <c r="J181" s="305" t="s">
        <v>28</v>
      </c>
    </row>
    <row r="182" spans="1:10">
      <c r="A182" s="294" t="s">
        <v>23</v>
      </c>
      <c r="B182" s="295" t="s">
        <v>24</v>
      </c>
      <c r="C182" s="295" t="s">
        <v>12</v>
      </c>
      <c r="D182" s="301">
        <v>55</v>
      </c>
      <c r="E182" s="295" t="s">
        <v>183</v>
      </c>
      <c r="F182" s="295">
        <v>154</v>
      </c>
      <c r="G182" s="295">
        <v>155</v>
      </c>
      <c r="H182" s="295">
        <v>1551542</v>
      </c>
      <c r="I182" s="295" t="s">
        <v>69</v>
      </c>
      <c r="J182" s="296" t="s">
        <v>28</v>
      </c>
    </row>
    <row r="183" spans="1:10">
      <c r="A183" s="297" t="s">
        <v>23</v>
      </c>
      <c r="B183" s="298" t="s">
        <v>24</v>
      </c>
      <c r="C183" s="298" t="s">
        <v>12</v>
      </c>
      <c r="D183" s="300">
        <v>55</v>
      </c>
      <c r="E183" s="298" t="s">
        <v>183</v>
      </c>
      <c r="F183" s="298">
        <v>155</v>
      </c>
      <c r="G183" s="298">
        <v>156</v>
      </c>
      <c r="H183" s="298">
        <v>1561552</v>
      </c>
      <c r="I183" s="298" t="s">
        <v>69</v>
      </c>
      <c r="J183" s="299" t="s">
        <v>28</v>
      </c>
    </row>
    <row r="184" spans="1:10">
      <c r="A184" s="294" t="s">
        <v>23</v>
      </c>
      <c r="B184" s="295" t="s">
        <v>24</v>
      </c>
      <c r="C184" s="295" t="s">
        <v>12</v>
      </c>
      <c r="D184" s="301">
        <v>55</v>
      </c>
      <c r="E184" s="295" t="s">
        <v>183</v>
      </c>
      <c r="F184" s="295">
        <v>156</v>
      </c>
      <c r="G184" s="295">
        <v>157</v>
      </c>
      <c r="H184" s="295">
        <v>1571562</v>
      </c>
      <c r="I184" s="295" t="s">
        <v>69</v>
      </c>
      <c r="J184" s="296" t="s">
        <v>28</v>
      </c>
    </row>
    <row r="185" spans="1:10">
      <c r="A185" s="297" t="s">
        <v>23</v>
      </c>
      <c r="B185" s="298" t="s">
        <v>24</v>
      </c>
      <c r="C185" s="298" t="s">
        <v>12</v>
      </c>
      <c r="D185" s="300">
        <v>55</v>
      </c>
      <c r="E185" s="298" t="s">
        <v>183</v>
      </c>
      <c r="F185" s="298">
        <v>157</v>
      </c>
      <c r="G185" s="298">
        <v>158</v>
      </c>
      <c r="H185" s="298" t="s">
        <v>219</v>
      </c>
      <c r="I185" s="298" t="s">
        <v>69</v>
      </c>
      <c r="J185" s="299" t="s">
        <v>28</v>
      </c>
    </row>
    <row r="186" spans="1:10">
      <c r="A186" s="294" t="s">
        <v>23</v>
      </c>
      <c r="B186" s="295" t="s">
        <v>24</v>
      </c>
      <c r="C186" s="295" t="s">
        <v>12</v>
      </c>
      <c r="D186" s="301">
        <v>55</v>
      </c>
      <c r="E186" s="295" t="s">
        <v>183</v>
      </c>
      <c r="F186" s="295">
        <v>158</v>
      </c>
      <c r="G186" s="295">
        <v>159</v>
      </c>
      <c r="H186" s="295" t="s">
        <v>220</v>
      </c>
      <c r="I186" s="295" t="s">
        <v>69</v>
      </c>
      <c r="J186" s="296" t="s">
        <v>28</v>
      </c>
    </row>
    <row r="187" spans="1:10">
      <c r="A187" s="297" t="s">
        <v>76</v>
      </c>
      <c r="B187" s="298" t="s">
        <v>77</v>
      </c>
      <c r="C187" s="298" t="s">
        <v>12</v>
      </c>
      <c r="D187" s="300">
        <v>56</v>
      </c>
      <c r="E187" s="298" t="s">
        <v>221</v>
      </c>
      <c r="F187" s="298">
        <v>146.83500000000001</v>
      </c>
      <c r="G187" s="298">
        <v>149.19999999999999</v>
      </c>
      <c r="H187" s="298" t="s">
        <v>222</v>
      </c>
      <c r="I187" s="298" t="s">
        <v>83</v>
      </c>
      <c r="J187" s="299" t="s">
        <v>81</v>
      </c>
    </row>
    <row r="188" spans="1:10">
      <c r="A188" s="294" t="s">
        <v>76</v>
      </c>
      <c r="B188" s="295" t="s">
        <v>77</v>
      </c>
      <c r="C188" s="295" t="s">
        <v>12</v>
      </c>
      <c r="D188" s="301">
        <v>56</v>
      </c>
      <c r="E188" s="295" t="s">
        <v>221</v>
      </c>
      <c r="F188" s="295">
        <v>149.19999999999999</v>
      </c>
      <c r="G188" s="295">
        <v>151.506</v>
      </c>
      <c r="H188" s="295" t="s">
        <v>223</v>
      </c>
      <c r="I188" s="295" t="s">
        <v>83</v>
      </c>
      <c r="J188" s="296" t="s">
        <v>81</v>
      </c>
    </row>
    <row r="189" spans="1:10">
      <c r="A189" s="297" t="s">
        <v>76</v>
      </c>
      <c r="B189" s="298" t="s">
        <v>77</v>
      </c>
      <c r="C189" s="298" t="s">
        <v>12</v>
      </c>
      <c r="D189" s="300">
        <v>56</v>
      </c>
      <c r="E189" s="298" t="s">
        <v>221</v>
      </c>
      <c r="F189" s="298">
        <v>151.506</v>
      </c>
      <c r="G189" s="298">
        <v>153.958</v>
      </c>
      <c r="H189" s="298" t="s">
        <v>224</v>
      </c>
      <c r="I189" s="298" t="s">
        <v>83</v>
      </c>
      <c r="J189" s="299" t="s">
        <v>81</v>
      </c>
    </row>
    <row r="190" spans="1:10">
      <c r="A190" s="294" t="s">
        <v>76</v>
      </c>
      <c r="B190" s="295" t="s">
        <v>77</v>
      </c>
      <c r="C190" s="295" t="s">
        <v>12</v>
      </c>
      <c r="D190" s="301">
        <v>56</v>
      </c>
      <c r="E190" s="295" t="s">
        <v>221</v>
      </c>
      <c r="F190" s="295">
        <v>153.958</v>
      </c>
      <c r="G190" s="295">
        <v>157.929</v>
      </c>
      <c r="H190" s="295" t="s">
        <v>225</v>
      </c>
      <c r="I190" s="295" t="s">
        <v>226</v>
      </c>
      <c r="J190" s="296" t="s">
        <v>81</v>
      </c>
    </row>
    <row r="191" spans="1:10">
      <c r="A191" s="297" t="s">
        <v>76</v>
      </c>
      <c r="B191" s="298" t="s">
        <v>77</v>
      </c>
      <c r="C191" s="298" t="s">
        <v>12</v>
      </c>
      <c r="D191" s="300">
        <v>56</v>
      </c>
      <c r="E191" s="298" t="s">
        <v>221</v>
      </c>
      <c r="F191" s="298">
        <v>157.929</v>
      </c>
      <c r="G191" s="298">
        <v>159.25800000000001</v>
      </c>
      <c r="H191" s="298" t="s">
        <v>227</v>
      </c>
      <c r="I191" s="298" t="s">
        <v>228</v>
      </c>
      <c r="J191" s="299" t="s">
        <v>81</v>
      </c>
    </row>
    <row r="192" spans="1:10">
      <c r="A192" s="294" t="s">
        <v>76</v>
      </c>
      <c r="B192" s="295" t="s">
        <v>77</v>
      </c>
      <c r="C192" s="295" t="s">
        <v>12</v>
      </c>
      <c r="D192" s="301">
        <v>56</v>
      </c>
      <c r="E192" s="295" t="s">
        <v>221</v>
      </c>
      <c r="F192" s="295">
        <v>159.25800000000001</v>
      </c>
      <c r="G192" s="295">
        <v>162</v>
      </c>
      <c r="H192" s="295" t="s">
        <v>229</v>
      </c>
      <c r="I192" s="295" t="s">
        <v>86</v>
      </c>
      <c r="J192" s="296" t="s">
        <v>81</v>
      </c>
    </row>
    <row r="193" spans="1:10">
      <c r="A193" s="297" t="s">
        <v>76</v>
      </c>
      <c r="B193" s="298" t="s">
        <v>77</v>
      </c>
      <c r="C193" s="298" t="s">
        <v>12</v>
      </c>
      <c r="D193" s="300">
        <v>56</v>
      </c>
      <c r="E193" s="298" t="s">
        <v>221</v>
      </c>
      <c r="F193" s="298">
        <v>162</v>
      </c>
      <c r="G193" s="298">
        <v>164.6</v>
      </c>
      <c r="H193" s="298" t="s">
        <v>230</v>
      </c>
      <c r="I193" s="298" t="s">
        <v>86</v>
      </c>
      <c r="J193" s="299" t="s">
        <v>81</v>
      </c>
    </row>
    <row r="194" spans="1:10">
      <c r="A194" s="294" t="s">
        <v>76</v>
      </c>
      <c r="B194" s="295" t="s">
        <v>77</v>
      </c>
      <c r="C194" s="295" t="s">
        <v>12</v>
      </c>
      <c r="D194" s="301">
        <v>56</v>
      </c>
      <c r="E194" s="295" t="s">
        <v>221</v>
      </c>
      <c r="F194" s="295">
        <v>164.6</v>
      </c>
      <c r="G194" s="295">
        <v>167.40199999999999</v>
      </c>
      <c r="H194" s="295" t="s">
        <v>231</v>
      </c>
      <c r="I194" s="295" t="s">
        <v>86</v>
      </c>
      <c r="J194" s="296" t="s">
        <v>81</v>
      </c>
    </row>
    <row r="195" spans="1:10">
      <c r="A195" s="297" t="s">
        <v>76</v>
      </c>
      <c r="B195" s="298" t="s">
        <v>77</v>
      </c>
      <c r="C195" s="298" t="s">
        <v>12</v>
      </c>
      <c r="D195" s="300">
        <v>56</v>
      </c>
      <c r="E195" s="298" t="s">
        <v>221</v>
      </c>
      <c r="F195" s="298">
        <v>167.40199999999999</v>
      </c>
      <c r="G195" s="298">
        <v>168.51</v>
      </c>
      <c r="H195" s="298" t="s">
        <v>232</v>
      </c>
      <c r="I195" s="298" t="s">
        <v>233</v>
      </c>
      <c r="J195" s="299" t="s">
        <v>81</v>
      </c>
    </row>
    <row r="196" spans="1:10">
      <c r="A196" s="294" t="s">
        <v>76</v>
      </c>
      <c r="B196" s="295" t="s">
        <v>77</v>
      </c>
      <c r="C196" s="295" t="s">
        <v>12</v>
      </c>
      <c r="D196" s="301">
        <v>56</v>
      </c>
      <c r="E196" s="295" t="s">
        <v>221</v>
      </c>
      <c r="F196" s="295">
        <v>168.51</v>
      </c>
      <c r="G196" s="295">
        <v>172</v>
      </c>
      <c r="H196" s="295" t="s">
        <v>234</v>
      </c>
      <c r="I196" s="295" t="s">
        <v>90</v>
      </c>
      <c r="J196" s="296" t="s">
        <v>81</v>
      </c>
    </row>
    <row r="197" spans="1:10">
      <c r="A197" s="297" t="s">
        <v>76</v>
      </c>
      <c r="B197" s="298" t="s">
        <v>77</v>
      </c>
      <c r="C197" s="298" t="s">
        <v>12</v>
      </c>
      <c r="D197" s="300">
        <v>56</v>
      </c>
      <c r="E197" s="298" t="s">
        <v>221</v>
      </c>
      <c r="F197" s="298">
        <v>172</v>
      </c>
      <c r="G197" s="298">
        <v>175</v>
      </c>
      <c r="H197" s="298" t="s">
        <v>235</v>
      </c>
      <c r="I197" s="298" t="s">
        <v>90</v>
      </c>
      <c r="J197" s="299" t="s">
        <v>81</v>
      </c>
    </row>
    <row r="198" spans="1:10">
      <c r="A198" s="294" t="s">
        <v>76</v>
      </c>
      <c r="B198" s="295" t="s">
        <v>77</v>
      </c>
      <c r="C198" s="295" t="s">
        <v>12</v>
      </c>
      <c r="D198" s="301">
        <v>56</v>
      </c>
      <c r="E198" s="295" t="s">
        <v>221</v>
      </c>
      <c r="F198" s="295">
        <v>175</v>
      </c>
      <c r="G198" s="295">
        <v>178.39</v>
      </c>
      <c r="H198" s="295" t="s">
        <v>236</v>
      </c>
      <c r="I198" s="295" t="s">
        <v>90</v>
      </c>
      <c r="J198" s="296" t="s">
        <v>81</v>
      </c>
    </row>
    <row r="199" spans="1:10">
      <c r="A199" s="297" t="s">
        <v>76</v>
      </c>
      <c r="B199" s="298" t="s">
        <v>77</v>
      </c>
      <c r="C199" s="298" t="s">
        <v>12</v>
      </c>
      <c r="D199" s="300">
        <v>56</v>
      </c>
      <c r="E199" s="298" t="s">
        <v>221</v>
      </c>
      <c r="F199" s="298">
        <v>178.39</v>
      </c>
      <c r="G199" s="298">
        <v>181</v>
      </c>
      <c r="H199" s="298" t="s">
        <v>237</v>
      </c>
      <c r="I199" s="298" t="s">
        <v>94</v>
      </c>
      <c r="J199" s="299" t="s">
        <v>81</v>
      </c>
    </row>
    <row r="200" spans="1:10">
      <c r="A200" s="294" t="s">
        <v>76</v>
      </c>
      <c r="B200" s="295" t="s">
        <v>77</v>
      </c>
      <c r="C200" s="295" t="s">
        <v>12</v>
      </c>
      <c r="D200" s="301">
        <v>56</v>
      </c>
      <c r="E200" s="295" t="s">
        <v>221</v>
      </c>
      <c r="F200" s="295">
        <v>181</v>
      </c>
      <c r="G200" s="295">
        <v>183</v>
      </c>
      <c r="H200" s="295" t="s">
        <v>238</v>
      </c>
      <c r="I200" s="295" t="s">
        <v>94</v>
      </c>
      <c r="J200" s="296" t="s">
        <v>81</v>
      </c>
    </row>
    <row r="201" spans="1:10">
      <c r="A201" s="297" t="s">
        <v>76</v>
      </c>
      <c r="B201" s="298" t="s">
        <v>77</v>
      </c>
      <c r="C201" s="298" t="s">
        <v>12</v>
      </c>
      <c r="D201" s="300">
        <v>56</v>
      </c>
      <c r="E201" s="298" t="s">
        <v>221</v>
      </c>
      <c r="F201" s="298">
        <v>183</v>
      </c>
      <c r="G201" s="298">
        <v>185</v>
      </c>
      <c r="H201" s="298">
        <v>1831852</v>
      </c>
      <c r="I201" s="298" t="s">
        <v>94</v>
      </c>
      <c r="J201" s="299" t="s">
        <v>81</v>
      </c>
    </row>
    <row r="202" spans="1:10">
      <c r="A202" s="294" t="s">
        <v>76</v>
      </c>
      <c r="B202" s="295" t="s">
        <v>77</v>
      </c>
      <c r="C202" s="295" t="s">
        <v>12</v>
      </c>
      <c r="D202" s="301">
        <v>56</v>
      </c>
      <c r="E202" s="295" t="s">
        <v>221</v>
      </c>
      <c r="F202" s="295">
        <v>185</v>
      </c>
      <c r="G202" s="295">
        <v>187.06899999999999</v>
      </c>
      <c r="H202" s="295" t="s">
        <v>239</v>
      </c>
      <c r="I202" s="295" t="s">
        <v>94</v>
      </c>
      <c r="J202" s="296" t="s">
        <v>81</v>
      </c>
    </row>
    <row r="203" spans="1:10">
      <c r="A203" s="297" t="s">
        <v>76</v>
      </c>
      <c r="B203" s="298" t="s">
        <v>77</v>
      </c>
      <c r="C203" s="298" t="s">
        <v>12</v>
      </c>
      <c r="D203" s="300">
        <v>56</v>
      </c>
      <c r="E203" s="298" t="s">
        <v>221</v>
      </c>
      <c r="F203" s="298">
        <v>187.06899999999999</v>
      </c>
      <c r="G203" s="298">
        <v>189</v>
      </c>
      <c r="H203" s="298" t="s">
        <v>240</v>
      </c>
      <c r="I203" s="298" t="s">
        <v>241</v>
      </c>
      <c r="J203" s="299" t="s">
        <v>81</v>
      </c>
    </row>
    <row r="204" spans="1:10">
      <c r="A204" s="294" t="s">
        <v>76</v>
      </c>
      <c r="B204" s="295" t="s">
        <v>77</v>
      </c>
      <c r="C204" s="295" t="s">
        <v>12</v>
      </c>
      <c r="D204" s="301">
        <v>56</v>
      </c>
      <c r="E204" s="295" t="s">
        <v>221</v>
      </c>
      <c r="F204" s="295">
        <v>189</v>
      </c>
      <c r="G204" s="295">
        <v>192.523</v>
      </c>
      <c r="H204" s="295" t="s">
        <v>242</v>
      </c>
      <c r="I204" s="295" t="s">
        <v>241</v>
      </c>
      <c r="J204" s="296" t="s">
        <v>81</v>
      </c>
    </row>
    <row r="205" spans="1:10">
      <c r="A205" s="297" t="s">
        <v>76</v>
      </c>
      <c r="B205" s="298" t="s">
        <v>77</v>
      </c>
      <c r="C205" s="298" t="s">
        <v>12</v>
      </c>
      <c r="D205" s="300">
        <v>56</v>
      </c>
      <c r="E205" s="298" t="s">
        <v>221</v>
      </c>
      <c r="F205" s="298">
        <v>192.523</v>
      </c>
      <c r="G205" s="298">
        <v>195</v>
      </c>
      <c r="H205" s="298" t="s">
        <v>243</v>
      </c>
      <c r="I205" s="298" t="s">
        <v>98</v>
      </c>
      <c r="J205" s="299" t="s">
        <v>81</v>
      </c>
    </row>
    <row r="206" spans="1:10">
      <c r="A206" s="294" t="s">
        <v>76</v>
      </c>
      <c r="B206" s="295" t="s">
        <v>77</v>
      </c>
      <c r="C206" s="295" t="s">
        <v>12</v>
      </c>
      <c r="D206" s="301">
        <v>56</v>
      </c>
      <c r="E206" s="295" t="s">
        <v>221</v>
      </c>
      <c r="F206" s="295">
        <v>195</v>
      </c>
      <c r="G206" s="295">
        <v>198.36</v>
      </c>
      <c r="H206" s="295" t="s">
        <v>244</v>
      </c>
      <c r="I206" s="295" t="s">
        <v>98</v>
      </c>
      <c r="J206" s="296" t="s">
        <v>81</v>
      </c>
    </row>
    <row r="207" spans="1:10">
      <c r="A207" s="297" t="s">
        <v>76</v>
      </c>
      <c r="B207" s="298" t="s">
        <v>77</v>
      </c>
      <c r="C207" s="298" t="s">
        <v>12</v>
      </c>
      <c r="D207" s="300">
        <v>56</v>
      </c>
      <c r="E207" s="298" t="s">
        <v>221</v>
      </c>
      <c r="F207" s="298">
        <v>198.36</v>
      </c>
      <c r="G207" s="298">
        <v>201</v>
      </c>
      <c r="H207" s="298" t="s">
        <v>245</v>
      </c>
      <c r="I207" s="298" t="s">
        <v>101</v>
      </c>
      <c r="J207" s="299" t="s">
        <v>81</v>
      </c>
    </row>
    <row r="208" spans="1:10">
      <c r="A208" s="294" t="s">
        <v>76</v>
      </c>
      <c r="B208" s="295" t="s">
        <v>77</v>
      </c>
      <c r="C208" s="295" t="s">
        <v>12</v>
      </c>
      <c r="D208" s="301">
        <v>56</v>
      </c>
      <c r="E208" s="295" t="s">
        <v>221</v>
      </c>
      <c r="F208" s="295">
        <v>201</v>
      </c>
      <c r="G208" s="295">
        <v>203.85400000000001</v>
      </c>
      <c r="H208" s="295" t="s">
        <v>246</v>
      </c>
      <c r="I208" s="295" t="s">
        <v>101</v>
      </c>
      <c r="J208" s="296" t="s">
        <v>81</v>
      </c>
    </row>
    <row r="209" spans="1:10">
      <c r="A209" s="297" t="s">
        <v>76</v>
      </c>
      <c r="B209" s="298" t="s">
        <v>77</v>
      </c>
      <c r="C209" s="298" t="s">
        <v>12</v>
      </c>
      <c r="D209" s="300">
        <v>56</v>
      </c>
      <c r="E209" s="298" t="s">
        <v>221</v>
      </c>
      <c r="F209" s="298">
        <v>203.85400000000001</v>
      </c>
      <c r="G209" s="298">
        <v>206</v>
      </c>
      <c r="H209" s="298" t="s">
        <v>247</v>
      </c>
      <c r="I209" s="298" t="s">
        <v>248</v>
      </c>
      <c r="J209" s="299" t="s">
        <v>81</v>
      </c>
    </row>
    <row r="210" spans="1:10">
      <c r="A210" s="294" t="s">
        <v>76</v>
      </c>
      <c r="B210" s="295" t="s">
        <v>77</v>
      </c>
      <c r="C210" s="295" t="s">
        <v>12</v>
      </c>
      <c r="D210" s="301">
        <v>56</v>
      </c>
      <c r="E210" s="295" t="s">
        <v>221</v>
      </c>
      <c r="F210" s="295">
        <v>206</v>
      </c>
      <c r="G210" s="295">
        <v>208.61099999999999</v>
      </c>
      <c r="H210" s="295" t="s">
        <v>249</v>
      </c>
      <c r="I210" s="295" t="s">
        <v>248</v>
      </c>
      <c r="J210" s="296" t="s">
        <v>81</v>
      </c>
    </row>
    <row r="211" spans="1:10">
      <c r="A211" s="297" t="s">
        <v>76</v>
      </c>
      <c r="B211" s="298" t="s">
        <v>77</v>
      </c>
      <c r="C211" s="298" t="s">
        <v>12</v>
      </c>
      <c r="D211" s="300">
        <v>56</v>
      </c>
      <c r="E211" s="298" t="s">
        <v>221</v>
      </c>
      <c r="F211" s="298">
        <v>208.61099999999999</v>
      </c>
      <c r="G211" s="298">
        <v>211</v>
      </c>
      <c r="H211" s="298" t="s">
        <v>250</v>
      </c>
      <c r="I211" s="298" t="s">
        <v>104</v>
      </c>
      <c r="J211" s="299" t="s">
        <v>81</v>
      </c>
    </row>
    <row r="212" spans="1:10">
      <c r="A212" s="294" t="s">
        <v>76</v>
      </c>
      <c r="B212" s="295" t="s">
        <v>77</v>
      </c>
      <c r="C212" s="295" t="s">
        <v>12</v>
      </c>
      <c r="D212" s="301">
        <v>56</v>
      </c>
      <c r="E212" s="295" t="s">
        <v>221</v>
      </c>
      <c r="F212" s="295">
        <v>211</v>
      </c>
      <c r="G212" s="295">
        <v>216</v>
      </c>
      <c r="H212" s="295" t="s">
        <v>251</v>
      </c>
      <c r="I212" s="295" t="s">
        <v>104</v>
      </c>
      <c r="J212" s="296" t="s">
        <v>81</v>
      </c>
    </row>
    <row r="213" spans="1:10">
      <c r="A213" s="297" t="s">
        <v>76</v>
      </c>
      <c r="B213" s="298" t="s">
        <v>77</v>
      </c>
      <c r="C213" s="298" t="s">
        <v>12</v>
      </c>
      <c r="D213" s="300">
        <v>56</v>
      </c>
      <c r="E213" s="298" t="s">
        <v>221</v>
      </c>
      <c r="F213" s="298">
        <v>216</v>
      </c>
      <c r="G213" s="298">
        <v>218.80799999999999</v>
      </c>
      <c r="H213" s="298" t="s">
        <v>252</v>
      </c>
      <c r="I213" s="298" t="s">
        <v>104</v>
      </c>
      <c r="J213" s="299" t="s">
        <v>81</v>
      </c>
    </row>
    <row r="214" spans="1:10">
      <c r="A214" s="294" t="s">
        <v>76</v>
      </c>
      <c r="B214" s="295" t="s">
        <v>77</v>
      </c>
      <c r="C214" s="295" t="s">
        <v>12</v>
      </c>
      <c r="D214" s="301">
        <v>56</v>
      </c>
      <c r="E214" s="295" t="s">
        <v>221</v>
      </c>
      <c r="F214" s="295">
        <v>218.80799999999999</v>
      </c>
      <c r="G214" s="295">
        <v>221</v>
      </c>
      <c r="H214" s="295" t="s">
        <v>253</v>
      </c>
      <c r="I214" s="295" t="s">
        <v>108</v>
      </c>
      <c r="J214" s="296" t="s">
        <v>81</v>
      </c>
    </row>
    <row r="215" spans="1:10">
      <c r="A215" s="297" t="s">
        <v>76</v>
      </c>
      <c r="B215" s="298" t="s">
        <v>77</v>
      </c>
      <c r="C215" s="298" t="s">
        <v>12</v>
      </c>
      <c r="D215" s="300">
        <v>56</v>
      </c>
      <c r="E215" s="298" t="s">
        <v>221</v>
      </c>
      <c r="F215" s="298">
        <v>221</v>
      </c>
      <c r="G215" s="298">
        <v>222</v>
      </c>
      <c r="H215" s="298" t="s">
        <v>254</v>
      </c>
      <c r="I215" s="298" t="s">
        <v>108</v>
      </c>
      <c r="J215" s="299" t="s">
        <v>81</v>
      </c>
    </row>
    <row r="216" spans="1:10">
      <c r="A216" s="294" t="s">
        <v>76</v>
      </c>
      <c r="B216" s="295" t="s">
        <v>77</v>
      </c>
      <c r="C216" s="295" t="s">
        <v>12</v>
      </c>
      <c r="D216" s="301">
        <v>56</v>
      </c>
      <c r="E216" s="295" t="s">
        <v>221</v>
      </c>
      <c r="F216" s="295">
        <v>222</v>
      </c>
      <c r="G216" s="295">
        <v>224</v>
      </c>
      <c r="H216" s="295">
        <v>2222242</v>
      </c>
      <c r="I216" s="295" t="s">
        <v>108</v>
      </c>
      <c r="J216" s="296" t="s">
        <v>81</v>
      </c>
    </row>
    <row r="217" spans="1:10">
      <c r="A217" s="297" t="s">
        <v>76</v>
      </c>
      <c r="B217" s="298" t="s">
        <v>77</v>
      </c>
      <c r="C217" s="298" t="s">
        <v>12</v>
      </c>
      <c r="D217" s="300">
        <v>56</v>
      </c>
      <c r="E217" s="298" t="s">
        <v>221</v>
      </c>
      <c r="F217" s="298">
        <v>224</v>
      </c>
      <c r="G217" s="298">
        <v>225</v>
      </c>
      <c r="H217" s="298" t="s">
        <v>255</v>
      </c>
      <c r="I217" s="298" t="s">
        <v>108</v>
      </c>
      <c r="J217" s="299" t="s">
        <v>81</v>
      </c>
    </row>
    <row r="218" spans="1:10">
      <c r="A218" s="294" t="s">
        <v>76</v>
      </c>
      <c r="B218" s="295" t="s">
        <v>77</v>
      </c>
      <c r="C218" s="295" t="s">
        <v>12</v>
      </c>
      <c r="D218" s="301">
        <v>56</v>
      </c>
      <c r="E218" s="295" t="s">
        <v>221</v>
      </c>
      <c r="F218" s="295">
        <v>225</v>
      </c>
      <c r="G218" s="295">
        <v>227</v>
      </c>
      <c r="H218" s="295" t="s">
        <v>256</v>
      </c>
      <c r="I218" s="295" t="s">
        <v>108</v>
      </c>
      <c r="J218" s="296" t="s">
        <v>81</v>
      </c>
    </row>
    <row r="219" spans="1:10">
      <c r="A219" s="297" t="s">
        <v>76</v>
      </c>
      <c r="B219" s="298" t="s">
        <v>77</v>
      </c>
      <c r="C219" s="298" t="s">
        <v>12</v>
      </c>
      <c r="D219" s="300">
        <v>56</v>
      </c>
      <c r="E219" s="298" t="s">
        <v>221</v>
      </c>
      <c r="F219" s="298">
        <v>227</v>
      </c>
      <c r="G219" s="298">
        <v>229.23699999999999</v>
      </c>
      <c r="H219" s="298" t="s">
        <v>257</v>
      </c>
      <c r="I219" s="298" t="s">
        <v>108</v>
      </c>
      <c r="J219" s="299" t="s">
        <v>81</v>
      </c>
    </row>
    <row r="220" spans="1:10">
      <c r="A220" s="294" t="s">
        <v>76</v>
      </c>
      <c r="B220" s="295" t="s">
        <v>77</v>
      </c>
      <c r="C220" s="295" t="s">
        <v>12</v>
      </c>
      <c r="D220" s="301">
        <v>56</v>
      </c>
      <c r="E220" s="295" t="s">
        <v>221</v>
      </c>
      <c r="F220" s="295">
        <v>229.23699999999999</v>
      </c>
      <c r="G220" s="295">
        <v>232</v>
      </c>
      <c r="H220" s="295" t="s">
        <v>258</v>
      </c>
      <c r="I220" s="295" t="s">
        <v>114</v>
      </c>
      <c r="J220" s="296" t="s">
        <v>81</v>
      </c>
    </row>
    <row r="221" spans="1:10">
      <c r="A221" s="297" t="s">
        <v>76</v>
      </c>
      <c r="B221" s="298" t="s">
        <v>77</v>
      </c>
      <c r="C221" s="298" t="s">
        <v>12</v>
      </c>
      <c r="D221" s="300">
        <v>56</v>
      </c>
      <c r="E221" s="298" t="s">
        <v>221</v>
      </c>
      <c r="F221" s="298">
        <v>232</v>
      </c>
      <c r="G221" s="298">
        <v>235</v>
      </c>
      <c r="H221" s="298" t="s">
        <v>259</v>
      </c>
      <c r="I221" s="298" t="s">
        <v>114</v>
      </c>
      <c r="J221" s="299" t="s">
        <v>81</v>
      </c>
    </row>
    <row r="222" spans="1:10">
      <c r="A222" s="294" t="s">
        <v>76</v>
      </c>
      <c r="B222" s="295" t="s">
        <v>77</v>
      </c>
      <c r="C222" s="295" t="s">
        <v>12</v>
      </c>
      <c r="D222" s="301">
        <v>56</v>
      </c>
      <c r="E222" s="295" t="s">
        <v>221</v>
      </c>
      <c r="F222" s="295">
        <v>235</v>
      </c>
      <c r="G222" s="295">
        <v>237.85300000000001</v>
      </c>
      <c r="H222" s="295" t="s">
        <v>260</v>
      </c>
      <c r="I222" s="295" t="s">
        <v>114</v>
      </c>
      <c r="J222" s="296" t="s">
        <v>81</v>
      </c>
    </row>
    <row r="223" spans="1:10">
      <c r="A223" s="297" t="s">
        <v>76</v>
      </c>
      <c r="B223" s="298" t="s">
        <v>77</v>
      </c>
      <c r="C223" s="298" t="s">
        <v>12</v>
      </c>
      <c r="D223" s="300">
        <v>56</v>
      </c>
      <c r="E223" s="298" t="s">
        <v>221</v>
      </c>
      <c r="F223" s="298">
        <v>237.85300000000001</v>
      </c>
      <c r="G223" s="298">
        <v>240.863</v>
      </c>
      <c r="H223" s="298" t="s">
        <v>261</v>
      </c>
      <c r="I223" s="298" t="s">
        <v>114</v>
      </c>
      <c r="J223" s="299" t="s">
        <v>81</v>
      </c>
    </row>
    <row r="224" spans="1:10">
      <c r="A224" s="294" t="s">
        <v>76</v>
      </c>
      <c r="B224" s="295" t="s">
        <v>77</v>
      </c>
      <c r="C224" s="295" t="s">
        <v>12</v>
      </c>
      <c r="D224" s="301">
        <v>56</v>
      </c>
      <c r="E224" s="295" t="s">
        <v>221</v>
      </c>
      <c r="F224" s="295">
        <v>240.863</v>
      </c>
      <c r="G224" s="295">
        <v>248.12</v>
      </c>
      <c r="H224" s="295" t="s">
        <v>262</v>
      </c>
      <c r="I224" s="295" t="s">
        <v>119</v>
      </c>
      <c r="J224" s="296" t="s">
        <v>81</v>
      </c>
    </row>
    <row r="225" spans="1:10">
      <c r="A225" s="297" t="s">
        <v>76</v>
      </c>
      <c r="B225" s="298" t="s">
        <v>77</v>
      </c>
      <c r="C225" s="298" t="s">
        <v>12</v>
      </c>
      <c r="D225" s="300">
        <v>56</v>
      </c>
      <c r="E225" s="298" t="s">
        <v>221</v>
      </c>
      <c r="F225" s="298">
        <v>248.12</v>
      </c>
      <c r="G225" s="298">
        <v>253.60300000000001</v>
      </c>
      <c r="H225" s="298" t="s">
        <v>263</v>
      </c>
      <c r="I225" s="298" t="s">
        <v>119</v>
      </c>
      <c r="J225" s="299" t="s">
        <v>81</v>
      </c>
    </row>
    <row r="226" spans="1:10">
      <c r="A226" s="294" t="s">
        <v>76</v>
      </c>
      <c r="B226" s="295" t="s">
        <v>77</v>
      </c>
      <c r="C226" s="295" t="s">
        <v>12</v>
      </c>
      <c r="D226" s="301">
        <v>56</v>
      </c>
      <c r="E226" s="295" t="s">
        <v>221</v>
      </c>
      <c r="F226" s="295">
        <v>253.60300000000001</v>
      </c>
      <c r="G226" s="295">
        <v>256.39800000000002</v>
      </c>
      <c r="H226" s="295" t="s">
        <v>264</v>
      </c>
      <c r="I226" s="295" t="s">
        <v>265</v>
      </c>
      <c r="J226" s="296" t="s">
        <v>81</v>
      </c>
    </row>
    <row r="227" spans="1:10">
      <c r="A227" s="297" t="s">
        <v>76</v>
      </c>
      <c r="B227" s="298" t="s">
        <v>77</v>
      </c>
      <c r="C227" s="298" t="s">
        <v>12</v>
      </c>
      <c r="D227" s="300">
        <v>61</v>
      </c>
      <c r="E227" s="298" t="s">
        <v>266</v>
      </c>
      <c r="F227" s="298">
        <v>73.900000000000006</v>
      </c>
      <c r="G227" s="298">
        <v>75.302000000000007</v>
      </c>
      <c r="H227" s="298" t="s">
        <v>267</v>
      </c>
      <c r="I227" s="298" t="s">
        <v>268</v>
      </c>
      <c r="J227" s="299" t="s">
        <v>81</v>
      </c>
    </row>
    <row r="228" spans="1:10">
      <c r="A228" s="294" t="s">
        <v>76</v>
      </c>
      <c r="B228" s="295" t="s">
        <v>77</v>
      </c>
      <c r="C228" s="295" t="s">
        <v>12</v>
      </c>
      <c r="D228" s="301">
        <v>61</v>
      </c>
      <c r="E228" s="295" t="s">
        <v>266</v>
      </c>
      <c r="F228" s="295">
        <v>75.302000000000007</v>
      </c>
      <c r="G228" s="295">
        <v>77.135000000000005</v>
      </c>
      <c r="H228" s="295" t="s">
        <v>269</v>
      </c>
      <c r="I228" s="295" t="s">
        <v>268</v>
      </c>
      <c r="J228" s="296" t="s">
        <v>81</v>
      </c>
    </row>
    <row r="229" spans="1:10">
      <c r="A229" s="297" t="s">
        <v>76</v>
      </c>
      <c r="B229" s="298" t="s">
        <v>77</v>
      </c>
      <c r="C229" s="298" t="s">
        <v>12</v>
      </c>
      <c r="D229" s="300">
        <v>61</v>
      </c>
      <c r="E229" s="298" t="s">
        <v>266</v>
      </c>
      <c r="F229" s="298">
        <v>75.302000000000007</v>
      </c>
      <c r="G229" s="298">
        <v>77.135000000000005</v>
      </c>
      <c r="H229" s="298" t="s">
        <v>270</v>
      </c>
      <c r="I229" s="298" t="s">
        <v>268</v>
      </c>
      <c r="J229" s="299" t="s">
        <v>81</v>
      </c>
    </row>
    <row r="230" spans="1:10">
      <c r="A230" s="294" t="s">
        <v>76</v>
      </c>
      <c r="B230" s="295" t="s">
        <v>77</v>
      </c>
      <c r="C230" s="295" t="s">
        <v>12</v>
      </c>
      <c r="D230" s="301">
        <v>61</v>
      </c>
      <c r="E230" s="295" t="s">
        <v>266</v>
      </c>
      <c r="F230" s="295">
        <v>77.135000000000005</v>
      </c>
      <c r="G230" s="295">
        <v>78.346000000000004</v>
      </c>
      <c r="H230" s="295" t="s">
        <v>271</v>
      </c>
      <c r="I230" s="295" t="s">
        <v>268</v>
      </c>
      <c r="J230" s="296" t="s">
        <v>81</v>
      </c>
    </row>
    <row r="231" spans="1:10">
      <c r="A231" s="297" t="s">
        <v>10</v>
      </c>
      <c r="B231" s="298" t="s">
        <v>121</v>
      </c>
      <c r="C231" s="298" t="s">
        <v>12</v>
      </c>
      <c r="D231" s="300">
        <v>92</v>
      </c>
      <c r="E231" s="298" t="s">
        <v>272</v>
      </c>
      <c r="F231" s="298">
        <v>65.075999999999993</v>
      </c>
      <c r="G231" s="298">
        <v>66.77</v>
      </c>
      <c r="H231" s="298" t="s">
        <v>273</v>
      </c>
      <c r="I231" s="298" t="s">
        <v>147</v>
      </c>
      <c r="J231" s="299" t="s">
        <v>15</v>
      </c>
    </row>
    <row r="232" spans="1:10">
      <c r="A232" s="294" t="s">
        <v>10</v>
      </c>
      <c r="B232" s="295" t="s">
        <v>121</v>
      </c>
      <c r="C232" s="295" t="s">
        <v>12</v>
      </c>
      <c r="D232" s="301">
        <v>92</v>
      </c>
      <c r="E232" s="295" t="s">
        <v>272</v>
      </c>
      <c r="F232" s="295">
        <v>66.77</v>
      </c>
      <c r="G232" s="295">
        <v>68.722999999999999</v>
      </c>
      <c r="H232" s="295" t="s">
        <v>274</v>
      </c>
      <c r="I232" s="295" t="s">
        <v>147</v>
      </c>
      <c r="J232" s="296" t="s">
        <v>15</v>
      </c>
    </row>
    <row r="233" spans="1:10">
      <c r="A233" s="297" t="s">
        <v>10</v>
      </c>
      <c r="B233" s="298" t="s">
        <v>121</v>
      </c>
      <c r="C233" s="298" t="s">
        <v>12</v>
      </c>
      <c r="D233" s="300">
        <v>92</v>
      </c>
      <c r="E233" s="298" t="s">
        <v>272</v>
      </c>
      <c r="F233" s="298">
        <v>68.722999999999999</v>
      </c>
      <c r="G233" s="298">
        <v>70</v>
      </c>
      <c r="H233" s="298" t="s">
        <v>275</v>
      </c>
      <c r="I233" s="298" t="s">
        <v>149</v>
      </c>
      <c r="J233" s="299" t="s">
        <v>15</v>
      </c>
    </row>
    <row r="234" spans="1:10">
      <c r="A234" s="294" t="s">
        <v>10</v>
      </c>
      <c r="B234" s="295" t="s">
        <v>121</v>
      </c>
      <c r="C234" s="295" t="s">
        <v>12</v>
      </c>
      <c r="D234" s="301">
        <v>92</v>
      </c>
      <c r="E234" s="295" t="s">
        <v>272</v>
      </c>
      <c r="F234" s="295">
        <v>70</v>
      </c>
      <c r="G234" s="295">
        <v>71</v>
      </c>
      <c r="H234" s="295" t="s">
        <v>276</v>
      </c>
      <c r="I234" s="295" t="s">
        <v>149</v>
      </c>
      <c r="J234" s="296" t="s">
        <v>15</v>
      </c>
    </row>
    <row r="235" spans="1:10">
      <c r="A235" s="297" t="s">
        <v>10</v>
      </c>
      <c r="B235" s="298" t="s">
        <v>121</v>
      </c>
      <c r="C235" s="298" t="s">
        <v>12</v>
      </c>
      <c r="D235" s="300">
        <v>92</v>
      </c>
      <c r="E235" s="298" t="s">
        <v>272</v>
      </c>
      <c r="F235" s="298">
        <v>71</v>
      </c>
      <c r="G235" s="298">
        <v>71.891000000000005</v>
      </c>
      <c r="H235" s="298" t="s">
        <v>277</v>
      </c>
      <c r="I235" s="298" t="s">
        <v>149</v>
      </c>
      <c r="J235" s="299" t="s">
        <v>15</v>
      </c>
    </row>
    <row r="236" spans="1:10">
      <c r="A236" s="294" t="s">
        <v>10</v>
      </c>
      <c r="B236" s="295" t="s">
        <v>121</v>
      </c>
      <c r="C236" s="295" t="s">
        <v>12</v>
      </c>
      <c r="D236" s="301">
        <v>92</v>
      </c>
      <c r="E236" s="295" t="s">
        <v>272</v>
      </c>
      <c r="F236" s="295">
        <v>71.891000000000005</v>
      </c>
      <c r="G236" s="295">
        <v>73</v>
      </c>
      <c r="H236" s="295" t="s">
        <v>278</v>
      </c>
      <c r="I236" s="295" t="s">
        <v>149</v>
      </c>
      <c r="J236" s="296" t="s">
        <v>15</v>
      </c>
    </row>
    <row r="237" spans="1:10">
      <c r="A237" s="297" t="s">
        <v>10</v>
      </c>
      <c r="B237" s="298" t="s">
        <v>121</v>
      </c>
      <c r="C237" s="298" t="s">
        <v>12</v>
      </c>
      <c r="D237" s="300">
        <v>92</v>
      </c>
      <c r="E237" s="298" t="s">
        <v>272</v>
      </c>
      <c r="F237" s="298">
        <v>73</v>
      </c>
      <c r="G237" s="298">
        <v>74</v>
      </c>
      <c r="H237" s="298" t="s">
        <v>279</v>
      </c>
      <c r="I237" s="298" t="s">
        <v>149</v>
      </c>
      <c r="J237" s="299" t="s">
        <v>15</v>
      </c>
    </row>
    <row r="238" spans="1:10">
      <c r="A238" s="294" t="s">
        <v>10</v>
      </c>
      <c r="B238" s="295" t="s">
        <v>121</v>
      </c>
      <c r="C238" s="295" t="s">
        <v>12</v>
      </c>
      <c r="D238" s="301">
        <v>92</v>
      </c>
      <c r="E238" s="295" t="s">
        <v>272</v>
      </c>
      <c r="F238" s="295">
        <v>74</v>
      </c>
      <c r="G238" s="295">
        <v>75.120999999999995</v>
      </c>
      <c r="H238" s="295" t="s">
        <v>280</v>
      </c>
      <c r="I238" s="295" t="s">
        <v>149</v>
      </c>
      <c r="J238" s="296" t="s">
        <v>15</v>
      </c>
    </row>
    <row r="239" spans="1:10">
      <c r="A239" s="297" t="s">
        <v>10</v>
      </c>
      <c r="B239" s="298" t="s">
        <v>121</v>
      </c>
      <c r="C239" s="298" t="s">
        <v>12</v>
      </c>
      <c r="D239" s="300">
        <v>92</v>
      </c>
      <c r="E239" s="298" t="s">
        <v>272</v>
      </c>
      <c r="F239" s="298">
        <v>75.120999999999995</v>
      </c>
      <c r="G239" s="298">
        <v>78.590999999999994</v>
      </c>
      <c r="H239" s="298" t="s">
        <v>281</v>
      </c>
      <c r="I239" s="298" t="s">
        <v>156</v>
      </c>
      <c r="J239" s="299" t="s">
        <v>15</v>
      </c>
    </row>
    <row r="240" spans="1:10">
      <c r="A240" s="294" t="s">
        <v>10</v>
      </c>
      <c r="B240" s="295" t="s">
        <v>121</v>
      </c>
      <c r="C240" s="295" t="s">
        <v>12</v>
      </c>
      <c r="D240" s="301">
        <v>92</v>
      </c>
      <c r="E240" s="295" t="s">
        <v>272</v>
      </c>
      <c r="F240" s="295">
        <v>78.590999999999994</v>
      </c>
      <c r="G240" s="295">
        <v>81.918999999999997</v>
      </c>
      <c r="H240" s="295" t="s">
        <v>282</v>
      </c>
      <c r="I240" s="295" t="s">
        <v>156</v>
      </c>
      <c r="J240" s="296" t="s">
        <v>15</v>
      </c>
    </row>
    <row r="241" spans="1:10">
      <c r="A241" s="297" t="s">
        <v>10</v>
      </c>
      <c r="B241" s="298" t="s">
        <v>121</v>
      </c>
      <c r="C241" s="298" t="s">
        <v>12</v>
      </c>
      <c r="D241" s="300">
        <v>92</v>
      </c>
      <c r="E241" s="298" t="s">
        <v>272</v>
      </c>
      <c r="F241" s="298">
        <v>81.918999999999997</v>
      </c>
      <c r="G241" s="298">
        <v>83</v>
      </c>
      <c r="H241" s="298" t="s">
        <v>283</v>
      </c>
      <c r="I241" s="298" t="s">
        <v>159</v>
      </c>
      <c r="J241" s="299" t="s">
        <v>15</v>
      </c>
    </row>
    <row r="242" spans="1:10">
      <c r="A242" s="294" t="s">
        <v>10</v>
      </c>
      <c r="B242" s="295" t="s">
        <v>121</v>
      </c>
      <c r="C242" s="295" t="s">
        <v>12</v>
      </c>
      <c r="D242" s="301">
        <v>92</v>
      </c>
      <c r="E242" s="295" t="s">
        <v>272</v>
      </c>
      <c r="F242" s="295">
        <v>83</v>
      </c>
      <c r="G242" s="295">
        <v>84</v>
      </c>
      <c r="H242" s="295" t="s">
        <v>284</v>
      </c>
      <c r="I242" s="295" t="s">
        <v>159</v>
      </c>
      <c r="J242" s="296" t="s">
        <v>15</v>
      </c>
    </row>
    <row r="243" spans="1:10">
      <c r="A243" s="297" t="s">
        <v>10</v>
      </c>
      <c r="B243" s="298" t="s">
        <v>121</v>
      </c>
      <c r="C243" s="298" t="s">
        <v>12</v>
      </c>
      <c r="D243" s="300">
        <v>92</v>
      </c>
      <c r="E243" s="298" t="s">
        <v>272</v>
      </c>
      <c r="F243" s="298">
        <v>84</v>
      </c>
      <c r="G243" s="298">
        <v>85</v>
      </c>
      <c r="H243" s="298" t="s">
        <v>285</v>
      </c>
      <c r="I243" s="298" t="s">
        <v>159</v>
      </c>
      <c r="J243" s="299" t="s">
        <v>15</v>
      </c>
    </row>
    <row r="244" spans="1:10">
      <c r="A244" s="294" t="s">
        <v>10</v>
      </c>
      <c r="B244" s="295" t="s">
        <v>121</v>
      </c>
      <c r="C244" s="295" t="s">
        <v>12</v>
      </c>
      <c r="D244" s="301">
        <v>92</v>
      </c>
      <c r="E244" s="295" t="s">
        <v>272</v>
      </c>
      <c r="F244" s="295">
        <v>85</v>
      </c>
      <c r="G244" s="295">
        <v>86.436000000000007</v>
      </c>
      <c r="H244" s="295" t="s">
        <v>286</v>
      </c>
      <c r="I244" s="295" t="s">
        <v>159</v>
      </c>
      <c r="J244" s="296" t="s">
        <v>15</v>
      </c>
    </row>
    <row r="245" spans="1:10">
      <c r="A245" s="297" t="s">
        <v>10</v>
      </c>
      <c r="B245" s="298" t="s">
        <v>121</v>
      </c>
      <c r="C245" s="298" t="s">
        <v>12</v>
      </c>
      <c r="D245" s="300">
        <v>92</v>
      </c>
      <c r="E245" s="298" t="s">
        <v>272</v>
      </c>
      <c r="F245" s="298">
        <v>86.436000000000007</v>
      </c>
      <c r="G245" s="298">
        <v>89</v>
      </c>
      <c r="H245" s="298" t="s">
        <v>287</v>
      </c>
      <c r="I245" s="298" t="s">
        <v>164</v>
      </c>
      <c r="J245" s="299" t="s">
        <v>15</v>
      </c>
    </row>
    <row r="246" spans="1:10">
      <c r="A246" s="294" t="s">
        <v>10</v>
      </c>
      <c r="B246" s="295" t="s">
        <v>121</v>
      </c>
      <c r="C246" s="295" t="s">
        <v>12</v>
      </c>
      <c r="D246" s="301">
        <v>92</v>
      </c>
      <c r="E246" s="295" t="s">
        <v>272</v>
      </c>
      <c r="F246" s="295">
        <v>89</v>
      </c>
      <c r="G246" s="295">
        <v>91.953000000000003</v>
      </c>
      <c r="H246" s="295" t="s">
        <v>288</v>
      </c>
      <c r="I246" s="295" t="s">
        <v>164</v>
      </c>
      <c r="J246" s="296" t="s">
        <v>15</v>
      </c>
    </row>
    <row r="247" spans="1:10">
      <c r="A247" s="297" t="s">
        <v>10</v>
      </c>
      <c r="B247" s="298" t="s">
        <v>121</v>
      </c>
      <c r="C247" s="298" t="s">
        <v>12</v>
      </c>
      <c r="D247" s="300">
        <v>92</v>
      </c>
      <c r="E247" s="298" t="s">
        <v>272</v>
      </c>
      <c r="F247" s="298">
        <v>91.953000000000003</v>
      </c>
      <c r="G247" s="298">
        <v>94</v>
      </c>
      <c r="H247" s="298" t="s">
        <v>289</v>
      </c>
      <c r="I247" s="298" t="s">
        <v>167</v>
      </c>
      <c r="J247" s="299" t="s">
        <v>15</v>
      </c>
    </row>
    <row r="248" spans="1:10">
      <c r="A248" s="294" t="s">
        <v>10</v>
      </c>
      <c r="B248" s="295" t="s">
        <v>121</v>
      </c>
      <c r="C248" s="295" t="s">
        <v>12</v>
      </c>
      <c r="D248" s="301">
        <v>92</v>
      </c>
      <c r="E248" s="295" t="s">
        <v>272</v>
      </c>
      <c r="F248" s="295">
        <v>94</v>
      </c>
      <c r="G248" s="295">
        <v>95</v>
      </c>
      <c r="H248" s="295" t="s">
        <v>290</v>
      </c>
      <c r="I248" s="295" t="s">
        <v>167</v>
      </c>
      <c r="J248" s="296" t="s">
        <v>15</v>
      </c>
    </row>
    <row r="249" spans="1:10">
      <c r="A249" s="297" t="s">
        <v>10</v>
      </c>
      <c r="B249" s="298" t="s">
        <v>121</v>
      </c>
      <c r="C249" s="298" t="s">
        <v>12</v>
      </c>
      <c r="D249" s="300">
        <v>92</v>
      </c>
      <c r="E249" s="298" t="s">
        <v>272</v>
      </c>
      <c r="F249" s="298">
        <v>95</v>
      </c>
      <c r="G249" s="298">
        <v>96</v>
      </c>
      <c r="H249" s="298" t="s">
        <v>291</v>
      </c>
      <c r="I249" s="298" t="s">
        <v>167</v>
      </c>
      <c r="J249" s="299" t="s">
        <v>15</v>
      </c>
    </row>
    <row r="250" spans="1:10">
      <c r="A250" s="294" t="s">
        <v>10</v>
      </c>
      <c r="B250" s="295" t="s">
        <v>121</v>
      </c>
      <c r="C250" s="295" t="s">
        <v>12</v>
      </c>
      <c r="D250" s="301">
        <v>92</v>
      </c>
      <c r="E250" s="295" t="s">
        <v>272</v>
      </c>
      <c r="F250" s="295">
        <v>96</v>
      </c>
      <c r="G250" s="295">
        <v>97.254999999999995</v>
      </c>
      <c r="H250" s="295" t="s">
        <v>292</v>
      </c>
      <c r="I250" s="295" t="s">
        <v>167</v>
      </c>
      <c r="J250" s="296" t="s">
        <v>15</v>
      </c>
    </row>
    <row r="251" spans="1:10">
      <c r="A251" s="297" t="s">
        <v>10</v>
      </c>
      <c r="B251" s="298" t="s">
        <v>121</v>
      </c>
      <c r="C251" s="298" t="s">
        <v>12</v>
      </c>
      <c r="D251" s="300">
        <v>92</v>
      </c>
      <c r="E251" s="298" t="s">
        <v>272</v>
      </c>
      <c r="F251" s="298">
        <v>97.254999999999995</v>
      </c>
      <c r="G251" s="298">
        <v>99</v>
      </c>
      <c r="H251" s="298" t="s">
        <v>293</v>
      </c>
      <c r="I251" s="298" t="s">
        <v>172</v>
      </c>
      <c r="J251" s="299" t="s">
        <v>15</v>
      </c>
    </row>
    <row r="252" spans="1:10">
      <c r="A252" s="294" t="s">
        <v>10</v>
      </c>
      <c r="B252" s="295" t="s">
        <v>121</v>
      </c>
      <c r="C252" s="295" t="s">
        <v>12</v>
      </c>
      <c r="D252" s="301">
        <v>92</v>
      </c>
      <c r="E252" s="295" t="s">
        <v>272</v>
      </c>
      <c r="F252" s="295">
        <v>99</v>
      </c>
      <c r="G252" s="295">
        <v>100</v>
      </c>
      <c r="H252" s="295" t="s">
        <v>294</v>
      </c>
      <c r="I252" s="295" t="s">
        <v>172</v>
      </c>
      <c r="J252" s="296" t="s">
        <v>15</v>
      </c>
    </row>
    <row r="253" spans="1:10">
      <c r="A253" s="297" t="s">
        <v>10</v>
      </c>
      <c r="B253" s="298" t="s">
        <v>121</v>
      </c>
      <c r="C253" s="298" t="s">
        <v>12</v>
      </c>
      <c r="D253" s="300">
        <v>92</v>
      </c>
      <c r="E253" s="298" t="s">
        <v>272</v>
      </c>
      <c r="F253" s="298">
        <v>100</v>
      </c>
      <c r="G253" s="298">
        <v>101.925</v>
      </c>
      <c r="H253" s="298" t="s">
        <v>295</v>
      </c>
      <c r="I253" s="298" t="s">
        <v>172</v>
      </c>
      <c r="J253" s="299" t="s">
        <v>15</v>
      </c>
    </row>
    <row r="254" spans="1:10">
      <c r="A254" s="294" t="s">
        <v>10</v>
      </c>
      <c r="B254" s="295" t="s">
        <v>121</v>
      </c>
      <c r="C254" s="295" t="s">
        <v>12</v>
      </c>
      <c r="D254" s="301">
        <v>92</v>
      </c>
      <c r="E254" s="295" t="s">
        <v>272</v>
      </c>
      <c r="F254" s="295">
        <v>101.925</v>
      </c>
      <c r="G254" s="295">
        <v>104</v>
      </c>
      <c r="H254" s="295" t="s">
        <v>296</v>
      </c>
      <c r="I254" s="295" t="s">
        <v>297</v>
      </c>
      <c r="J254" s="296" t="s">
        <v>15</v>
      </c>
    </row>
    <row r="255" spans="1:10">
      <c r="A255" s="297" t="s">
        <v>10</v>
      </c>
      <c r="B255" s="298" t="s">
        <v>121</v>
      </c>
      <c r="C255" s="298" t="s">
        <v>12</v>
      </c>
      <c r="D255" s="300">
        <v>92</v>
      </c>
      <c r="E255" s="298" t="s">
        <v>272</v>
      </c>
      <c r="F255" s="298">
        <v>104</v>
      </c>
      <c r="G255" s="298">
        <v>104.845</v>
      </c>
      <c r="H255" s="298" t="s">
        <v>298</v>
      </c>
      <c r="I255" s="298" t="s">
        <v>299</v>
      </c>
      <c r="J255" s="299" t="s">
        <v>15</v>
      </c>
    </row>
    <row r="256" spans="1:10">
      <c r="A256" s="294" t="s">
        <v>10</v>
      </c>
      <c r="B256" s="295" t="s">
        <v>121</v>
      </c>
      <c r="C256" s="295" t="s">
        <v>12</v>
      </c>
      <c r="D256" s="301">
        <v>92</v>
      </c>
      <c r="E256" s="295" t="s">
        <v>272</v>
      </c>
      <c r="F256" s="295">
        <v>104.845</v>
      </c>
      <c r="G256" s="295">
        <v>106.381</v>
      </c>
      <c r="H256" s="295" t="s">
        <v>300</v>
      </c>
      <c r="I256" s="295" t="s">
        <v>299</v>
      </c>
      <c r="J256" s="296" t="s">
        <v>15</v>
      </c>
    </row>
    <row r="257" spans="1:10">
      <c r="A257" s="297" t="s">
        <v>10</v>
      </c>
      <c r="B257" s="298" t="s">
        <v>121</v>
      </c>
      <c r="C257" s="298" t="s">
        <v>12</v>
      </c>
      <c r="D257" s="300">
        <v>92</v>
      </c>
      <c r="E257" s="298" t="s">
        <v>272</v>
      </c>
      <c r="F257" s="298">
        <v>106.381</v>
      </c>
      <c r="G257" s="298">
        <v>106.624</v>
      </c>
      <c r="H257" s="298" t="s">
        <v>301</v>
      </c>
      <c r="I257" s="298" t="s">
        <v>299</v>
      </c>
      <c r="J257" s="299" t="s">
        <v>15</v>
      </c>
    </row>
    <row r="258" spans="1:10">
      <c r="A258" s="294" t="s">
        <v>10</v>
      </c>
      <c r="B258" s="295" t="s">
        <v>121</v>
      </c>
      <c r="C258" s="295" t="s">
        <v>12</v>
      </c>
      <c r="D258" s="301">
        <v>92</v>
      </c>
      <c r="E258" s="295" t="s">
        <v>272</v>
      </c>
      <c r="F258" s="295">
        <v>106.624</v>
      </c>
      <c r="G258" s="295">
        <v>108.268</v>
      </c>
      <c r="H258" s="295" t="s">
        <v>302</v>
      </c>
      <c r="I258" s="295" t="s">
        <v>180</v>
      </c>
      <c r="J258" s="296" t="s">
        <v>15</v>
      </c>
    </row>
    <row r="259" spans="1:10">
      <c r="A259" s="297" t="s">
        <v>10</v>
      </c>
      <c r="B259" s="298" t="s">
        <v>121</v>
      </c>
      <c r="C259" s="298" t="s">
        <v>12</v>
      </c>
      <c r="D259" s="300">
        <v>92</v>
      </c>
      <c r="E259" s="298" t="s">
        <v>272</v>
      </c>
      <c r="F259" s="298">
        <v>106.624</v>
      </c>
      <c r="G259" s="298">
        <v>108.268</v>
      </c>
      <c r="H259" s="298" t="s">
        <v>303</v>
      </c>
      <c r="I259" s="298" t="s">
        <v>180</v>
      </c>
      <c r="J259" s="299" t="s">
        <v>15</v>
      </c>
    </row>
    <row r="260" spans="1:10">
      <c r="A260" s="31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67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9">
        <v>30</v>
      </c>
      <c r="O44"/>
    </row>
    <row r="45" spans="1:42">
      <c r="A45" s="320">
        <v>48</v>
      </c>
      <c r="O45"/>
    </row>
    <row r="46" spans="1:42">
      <c r="A46" s="320">
        <v>49</v>
      </c>
      <c r="O46"/>
    </row>
    <row r="47" spans="1:42">
      <c r="A47" s="320">
        <v>53</v>
      </c>
      <c r="O47"/>
    </row>
    <row r="48" spans="1:42">
      <c r="A48" s="320">
        <v>54</v>
      </c>
      <c r="O48"/>
    </row>
    <row r="49" spans="1:15">
      <c r="A49" s="320">
        <v>55</v>
      </c>
      <c r="O49"/>
    </row>
    <row r="50" spans="1:15">
      <c r="A50" s="320">
        <v>56</v>
      </c>
      <c r="O50"/>
    </row>
    <row r="51" spans="1:15">
      <c r="A51" s="320">
        <v>61</v>
      </c>
      <c r="O51"/>
    </row>
    <row r="52" spans="1:15">
      <c r="A52" s="320">
        <v>92</v>
      </c>
      <c r="O52"/>
    </row>
    <row r="53" spans="1:15">
      <c r="A53" s="321">
        <v>78</v>
      </c>
      <c r="O53"/>
    </row>
    <row r="54" spans="1:15">
      <c r="A54" s="321">
        <v>97</v>
      </c>
      <c r="O54"/>
    </row>
    <row r="55" spans="1:15">
      <c r="A55" s="32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AO489" activePane="bottomRight" state="frozen"/>
      <selection pane="bottomRight" activeCell="BJ482" sqref="BJ48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40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1" t="s">
        <v>541</v>
      </c>
      <c r="E6" s="292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4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1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1" t="s">
        <v>522</v>
      </c>
      <c r="E7" s="312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4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1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1" t="s">
        <v>932</v>
      </c>
      <c r="E8" s="312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4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1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1" t="s">
        <v>639</v>
      </c>
      <c r="E9" s="312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4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1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1" t="s">
        <v>590</v>
      </c>
      <c r="E10" s="313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4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1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2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4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1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2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4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1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2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4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1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3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4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1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7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2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4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1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7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2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4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1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7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3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4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1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7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1" t="s">
        <v>947</v>
      </c>
      <c r="E18" s="292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4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1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2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4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5">
        <v>0.32916666666666666</v>
      </c>
      <c r="AS19" s="316">
        <v>0</v>
      </c>
      <c r="AT19" s="316">
        <v>4.1666666666666664E-2</v>
      </c>
      <c r="AU19" s="39"/>
      <c r="AV19" s="39"/>
      <c r="AW19" s="39"/>
      <c r="AX19" s="39"/>
      <c r="AY19" s="291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1" t="s">
        <v>543</v>
      </c>
      <c r="E20" s="292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4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5">
        <v>0.34027777777777779</v>
      </c>
      <c r="AS20" s="316">
        <v>0</v>
      </c>
      <c r="AT20" s="316">
        <v>4.1666666666666664E-2</v>
      </c>
      <c r="AU20" s="39"/>
      <c r="AV20" s="39"/>
      <c r="AW20" s="39"/>
      <c r="AX20" s="39"/>
      <c r="AY20" s="291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2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4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5">
        <v>0.47916666666666669</v>
      </c>
      <c r="AS21" s="316">
        <v>0</v>
      </c>
      <c r="AT21" s="316">
        <v>0</v>
      </c>
      <c r="AU21" s="39"/>
      <c r="AV21" s="39"/>
      <c r="AW21" s="39"/>
      <c r="AX21" s="39"/>
      <c r="AY21" s="291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2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4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5">
        <v>0.47916666666666669</v>
      </c>
      <c r="AS22" s="316">
        <v>0.50069444444444444</v>
      </c>
      <c r="AT22" s="316">
        <v>0.58402777777777781</v>
      </c>
      <c r="AU22" s="39"/>
      <c r="AV22" s="39"/>
      <c r="AW22" s="39"/>
      <c r="AX22" s="39"/>
      <c r="AY22" s="291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1" t="s">
        <v>601</v>
      </c>
      <c r="E23" s="292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4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5">
        <v>0.39583333333333331</v>
      </c>
      <c r="AS23" s="316">
        <v>0.4</v>
      </c>
      <c r="AT23" s="316">
        <v>0.46944444444444444</v>
      </c>
      <c r="AU23" s="39"/>
      <c r="AV23" s="39"/>
      <c r="AW23" s="39"/>
      <c r="AX23" s="39"/>
      <c r="AY23" s="291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2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4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5">
        <v>0.47916666666666669</v>
      </c>
      <c r="AS24" s="316">
        <v>0.50069444444444444</v>
      </c>
      <c r="AT24" s="316">
        <v>0.56319444444444444</v>
      </c>
      <c r="AU24" s="39"/>
      <c r="AV24" s="39"/>
      <c r="AW24" s="39"/>
      <c r="AX24" s="39"/>
      <c r="AY24" s="291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2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4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5">
        <v>0.30763888888888891</v>
      </c>
      <c r="AS25" s="316">
        <v>0</v>
      </c>
      <c r="AT25" s="316">
        <v>4.1666666666666664E-2</v>
      </c>
      <c r="AU25" s="39"/>
      <c r="AV25" s="39"/>
      <c r="AW25" s="39"/>
      <c r="AX25" s="39"/>
      <c r="AY25" s="291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1" t="s">
        <v>318</v>
      </c>
      <c r="E26" s="292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4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5">
        <v>0.33750000000000002</v>
      </c>
      <c r="AS26" s="316">
        <v>0.36875000000000002</v>
      </c>
      <c r="AT26" s="316">
        <v>0.40347222222222223</v>
      </c>
      <c r="AU26" s="39"/>
      <c r="AV26" s="39"/>
      <c r="AW26" s="39"/>
      <c r="AX26" s="39"/>
      <c r="AY26" s="291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2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4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5">
        <v>0</v>
      </c>
      <c r="AS27" s="316">
        <v>0</v>
      </c>
      <c r="AT27" s="316">
        <v>0</v>
      </c>
      <c r="AU27" s="39"/>
      <c r="AV27" s="39"/>
      <c r="AW27" s="39"/>
      <c r="AX27" s="39"/>
      <c r="AY27" s="291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2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4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5">
        <v>0.39583333333333331</v>
      </c>
      <c r="AS28" s="316">
        <v>0</v>
      </c>
      <c r="AT28" s="316">
        <v>6.9444444444444447E-4</v>
      </c>
      <c r="AU28" s="39"/>
      <c r="AV28" s="39"/>
      <c r="AW28" s="39"/>
      <c r="AX28" s="39"/>
      <c r="AY28" s="291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7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2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1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2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1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8" t="s">
        <v>541</v>
      </c>
      <c r="E31" s="292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4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1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8" t="s">
        <v>522</v>
      </c>
      <c r="E32" s="312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4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1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8" t="s">
        <v>932</v>
      </c>
      <c r="E33" s="312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1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8" t="s">
        <v>639</v>
      </c>
      <c r="E34" s="312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1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8" t="s">
        <v>590</v>
      </c>
      <c r="E35" s="313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1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2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1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2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1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2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1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8" t="s">
        <v>1012</v>
      </c>
      <c r="E39" s="312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2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1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8" t="s">
        <v>531</v>
      </c>
      <c r="E40" s="292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4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1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8" t="s">
        <v>557</v>
      </c>
      <c r="E41" s="292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4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1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8" t="s">
        <v>556</v>
      </c>
      <c r="E42" s="292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4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1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2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1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2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1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2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1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3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2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1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2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4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1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2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4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1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3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8" t="s">
        <v>601</v>
      </c>
      <c r="E49" s="292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1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2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1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2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4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1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2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1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2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1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2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1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2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1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8" t="s">
        <v>541</v>
      </c>
      <c r="E56" s="292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4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1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8" t="s">
        <v>522</v>
      </c>
      <c r="E57" s="312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4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1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8" t="s">
        <v>932</v>
      </c>
      <c r="E58" s="312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1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8" t="s">
        <v>639</v>
      </c>
      <c r="E59" s="312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1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8" t="s">
        <v>590</v>
      </c>
      <c r="E60" s="313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1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2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1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2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1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2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1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2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1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2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1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2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1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2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1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2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1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2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1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3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1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2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1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2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1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2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1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8" t="s">
        <v>601</v>
      </c>
      <c r="E74" s="292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2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4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2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2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4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2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2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8" t="s">
        <v>541</v>
      </c>
      <c r="E80" s="312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4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8" t="s">
        <v>522</v>
      </c>
      <c r="E81" s="312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4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3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2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2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2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2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2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4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2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2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2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3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2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2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2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2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2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2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2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2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4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2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2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2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2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4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2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2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2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8" t="s">
        <v>541</v>
      </c>
      <c r="E107" s="312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4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8" t="s">
        <v>522</v>
      </c>
      <c r="E108" s="312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4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4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2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4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2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4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8" t="s">
        <v>561</v>
      </c>
      <c r="E111" s="292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9">
        <v>0.51875000000000004</v>
      </c>
      <c r="AU111" s="39"/>
      <c r="AV111" s="39"/>
      <c r="AW111" s="39"/>
      <c r="AX111" s="39"/>
      <c r="AY111" s="291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2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3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2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2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2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2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4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3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8" t="s">
        <v>1012</v>
      </c>
      <c r="E119" s="312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2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8" t="s">
        <v>531</v>
      </c>
      <c r="E120" s="292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4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8" t="s">
        <v>557</v>
      </c>
      <c r="E121" s="292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4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8" t="s">
        <v>556</v>
      </c>
      <c r="E122" s="292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4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3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2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3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2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2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4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2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4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2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2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4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3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2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2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2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2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2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2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2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4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2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2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2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3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3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2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2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2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2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2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2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4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2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2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2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4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2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2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2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4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2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2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2"/>
      <c r="F157" s="71"/>
      <c r="G157" s="9"/>
      <c r="H157" s="173"/>
      <c r="I157" s="173"/>
      <c r="J157" s="217"/>
      <c r="K157" s="217"/>
      <c r="L157" s="84"/>
      <c r="M157" s="204"/>
      <c r="N157" s="354"/>
      <c r="O157" s="173"/>
      <c r="P157" s="173"/>
      <c r="Q157" s="84"/>
      <c r="R157" s="10"/>
      <c r="S157" s="263"/>
      <c r="T157" s="263"/>
      <c r="U157" s="81"/>
      <c r="V157" s="355"/>
      <c r="W157" s="356"/>
      <c r="X157" s="349"/>
      <c r="Y157" s="158"/>
      <c r="Z157" s="350"/>
      <c r="AA157" s="84"/>
      <c r="AB157" s="71"/>
      <c r="AC157" s="351"/>
      <c r="AD157" s="352"/>
      <c r="AE157" s="353"/>
      <c r="AF157" s="353"/>
      <c r="AG157" s="353"/>
      <c r="AH157" s="49"/>
      <c r="AI157" s="142"/>
      <c r="AJ157" s="9"/>
      <c r="AK157" s="279"/>
      <c r="AL157" s="279"/>
      <c r="AM157" s="279"/>
      <c r="AN157" s="279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1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3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2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2" t="s">
        <v>950</v>
      </c>
      <c r="W158" s="343" t="s">
        <v>1217</v>
      </c>
      <c r="X158" s="344" t="s">
        <v>667</v>
      </c>
      <c r="Y158" s="158"/>
      <c r="Z158" s="345"/>
      <c r="AA158" s="84" t="s">
        <v>1218</v>
      </c>
      <c r="AB158" s="71" t="s">
        <v>664</v>
      </c>
      <c r="AC158" s="347" t="s">
        <v>654</v>
      </c>
      <c r="AD158" s="348">
        <v>0</v>
      </c>
      <c r="AE158" s="346" t="s">
        <v>317</v>
      </c>
      <c r="AF158" s="346" t="s">
        <v>317</v>
      </c>
      <c r="AG158" s="34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8" t="s">
        <v>541</v>
      </c>
      <c r="E159" s="312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4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8" t="s">
        <v>522</v>
      </c>
      <c r="E160" s="312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4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2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4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2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2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4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2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2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3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2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2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3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2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2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7" t="s">
        <v>693</v>
      </c>
      <c r="BN171" s="15" t="s">
        <v>710</v>
      </c>
      <c r="BO171" s="165" t="s">
        <v>784</v>
      </c>
      <c r="BP171" s="358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2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7" t="s">
        <v>693</v>
      </c>
      <c r="BN172" s="15" t="s">
        <v>710</v>
      </c>
      <c r="BO172" s="165" t="s">
        <v>784</v>
      </c>
      <c r="BP172" s="358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2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7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2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7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2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2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2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2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2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2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2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2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4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2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2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4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2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2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8" t="s">
        <v>541</v>
      </c>
      <c r="E187" s="312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4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8" t="s">
        <v>522</v>
      </c>
      <c r="E188" s="312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4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2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2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2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2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2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2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2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2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2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2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2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2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2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3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2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2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2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2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2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2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4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2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2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2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4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2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4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2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2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2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2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2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8" t="s">
        <v>541</v>
      </c>
      <c r="E218" s="312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4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2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4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8" t="s">
        <v>522</v>
      </c>
      <c r="E220" s="312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4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2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2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2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2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2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4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3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8" t="s">
        <v>534</v>
      </c>
      <c r="E227" s="312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4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4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8" t="s">
        <v>561</v>
      </c>
      <c r="E228" s="292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8" t="s">
        <v>573</v>
      </c>
      <c r="E229" s="292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8" t="s">
        <v>626</v>
      </c>
      <c r="E230" s="292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2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2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4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2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2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2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2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2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4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2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2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2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2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2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2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2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2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2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2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2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2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2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2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2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2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3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8" t="s">
        <v>541</v>
      </c>
      <c r="E251" s="312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4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2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4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8" t="s">
        <v>522</v>
      </c>
      <c r="E253" s="312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4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2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2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2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2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2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2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2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3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3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2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2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2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2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2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2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2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2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8" t="s">
        <v>534</v>
      </c>
      <c r="E271" s="312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4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2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2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2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3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2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2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2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2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2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2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2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2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8" t="s">
        <v>522</v>
      </c>
      <c r="E283" s="312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4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2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2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2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8" t="s">
        <v>541</v>
      </c>
      <c r="E287" s="312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4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2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2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2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3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2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2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2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2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2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2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2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8" t="s">
        <v>534</v>
      </c>
      <c r="E299" s="312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4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2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2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4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2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2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2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2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2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2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2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2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3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2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2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2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2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2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2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2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2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2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2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2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3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2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2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2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2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4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2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2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2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2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2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2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2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2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2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2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8" t="s">
        <v>522</v>
      </c>
      <c r="E337" s="312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4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2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2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2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8" t="s">
        <v>541</v>
      </c>
      <c r="E341" s="312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4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2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9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58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3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1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2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1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2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1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2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1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2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1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2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1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2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1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2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4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1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2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1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8" t="s">
        <v>534</v>
      </c>
      <c r="E353" s="312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4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1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2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1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2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1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2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1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2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1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2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4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1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2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1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2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1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2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1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2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1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2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1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8" t="s">
        <v>522</v>
      </c>
      <c r="E364" s="312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4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1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2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1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2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1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2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1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8" t="s">
        <v>541</v>
      </c>
      <c r="E368" s="312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4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1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2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1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2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1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3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1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2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1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2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1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8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2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1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2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1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2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1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2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1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2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1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2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1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2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1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2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1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2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1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3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1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2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1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2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2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1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2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1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2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1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2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1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2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1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2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1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2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1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2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4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1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8" t="s">
        <v>522</v>
      </c>
      <c r="E393" s="312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4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1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2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1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2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1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2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1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2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1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2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1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2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1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2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1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8" t="s">
        <v>1012</v>
      </c>
      <c r="E401" s="312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2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1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8" t="s">
        <v>531</v>
      </c>
      <c r="E402" s="292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4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1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8" t="s">
        <v>557</v>
      </c>
      <c r="E403" s="292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4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1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2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1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2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1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2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2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1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2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1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2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4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1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2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1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2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1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2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1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2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1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2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1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2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1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2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4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1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8" t="s">
        <v>522</v>
      </c>
      <c r="E416" s="312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4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1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2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1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2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1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2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1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2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1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2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1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2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1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2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1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2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1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2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1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9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1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2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1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2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1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2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1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2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1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3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1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2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1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2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1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2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1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2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1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2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1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2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1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2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1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2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2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1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2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1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2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1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2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1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2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1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2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1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2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1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8"/>
      <c r="E446" s="312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4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1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2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1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8" t="s">
        <v>522</v>
      </c>
      <c r="E448" s="312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4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2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2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2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4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2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9" t="str">
        <f>IF(BS_CONTROLE[[#This Row],[Local - Partida]]=0, "-", BS_CONTROLE[[#This Row],[Local - Partida]])</f>
        <v>-</v>
      </c>
      <c r="AL452" s="279" t="str">
        <f>IF(BS_CONTROLE[[#This Row],[Local - Encerramento]]=0, "-", BS_CONTROLE[[#This Row],[Local - Encerramento]])</f>
        <v>-</v>
      </c>
      <c r="AM452" s="279" t="str">
        <f>IF(BS_CONTROLE[[#This Row],[Entre - Estações]]=0, "-", BS_CONTROLE[[#This Row],[Entre - Estações]])</f>
        <v>ZER-170</v>
      </c>
      <c r="AN452" s="279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>
        <v>0</v>
      </c>
      <c r="AT452" s="242">
        <v>0</v>
      </c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23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2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9" t="str">
        <f>IF(BS_CONTROLE[[#This Row],[Local - Partida]]=0, "-", BS_CONTROLE[[#This Row],[Local - Partida]])</f>
        <v>-</v>
      </c>
      <c r="AL453" s="279" t="str">
        <f>IF(BS_CONTROLE[[#This Row],[Local - Encerramento]]=0, "-", BS_CONTROLE[[#This Row],[Local - Encerramento]])</f>
        <v>-</v>
      </c>
      <c r="AM453" s="279" t="str">
        <f>IF(BS_CONTROLE[[#This Row],[Entre - Estações]]=0, "-", BS_CONTROLE[[#This Row],[Entre - Estações]])</f>
        <v>ZGA</v>
      </c>
      <c r="AN453" s="279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0.61111111111111116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2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 t="s">
        <v>925</v>
      </c>
      <c r="W454" s="277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9" t="str">
        <f>IF(BS_CONTROLE[[#This Row],[Local - Partida]]=0, "-", BS_CONTROLE[[#This Row],[Local - Partida]])</f>
        <v>189ZFY</v>
      </c>
      <c r="AL454" s="279" t="str">
        <f>IF(BS_CONTROLE[[#This Row],[Local - Encerramento]]=0, "-", BS_CONTROLE[[#This Row],[Local - Encerramento]])</f>
        <v>-</v>
      </c>
      <c r="AM454" s="279" t="str">
        <f>IF(BS_CONTROLE[[#This Row],[Entre - Estações]]=0, "-", BS_CONTROLE[[#This Row],[Entre - Estações]])</f>
        <v>ZXP-ZFY</v>
      </c>
      <c r="AN454" s="279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83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61">
        <v>46010</v>
      </c>
      <c r="C455" s="8"/>
      <c r="D455" s="52" t="s">
        <v>561</v>
      </c>
      <c r="E455" s="312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74" t="s">
        <v>925</v>
      </c>
      <c r="W455" s="277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9" t="str">
        <f>IF(BS_CONTROLE[[#This Row],[Local - Partida]]=0, "-", BS_CONTROLE[[#This Row],[Local - Partida]])</f>
        <v>-</v>
      </c>
      <c r="AL455" s="279" t="str">
        <f>IF(BS_CONTROLE[[#This Row],[Local - Encerramento]]=0, "-", BS_CONTROLE[[#This Row],[Local - Encerramento]])</f>
        <v>-</v>
      </c>
      <c r="AM455" s="279" t="str">
        <f>IF(BS_CONTROLE[[#This Row],[Entre - Estações]]=0, "-", BS_CONTROLE[[#This Row],[Entre - Estações]])</f>
        <v>ZGA</v>
      </c>
      <c r="AN455" s="279" t="str">
        <f>IF(BS_CONTROLE[[#This Row],[SB]]=0, "-", BS_CONTROLE[[#This Row],[SB]])</f>
        <v>ZGA1541</v>
      </c>
      <c r="AO455" s="259">
        <f>IF(BS_CONTROLE[[#This Row],[SUB]]=0, "-", BS_CONTROLE[[#This Row],[SUB]])</f>
        <v>49</v>
      </c>
      <c r="AP455" s="260">
        <f>IF(BS_CONTROLE[[#This Row],[KM - Inicio]]=0, "-", BS_CONTROLE[[#This Row],[KM - Inicio]])</f>
        <v>153.30000000000001</v>
      </c>
      <c r="AQ455" s="260" t="str">
        <f>IF(BS_CONTROLE[[#This Row],[KM - Fim]]=0, "-", BS_CONTROLE[[#This Row],[KM - Fim]])</f>
        <v>-</v>
      </c>
      <c r="AR455" s="242">
        <v>0.4236111111111111</v>
      </c>
      <c r="AS455" s="242">
        <v>0.52013888888888893</v>
      </c>
      <c r="AT455" s="242">
        <v>0.61111111111111116</v>
      </c>
      <c r="AU455" s="242"/>
      <c r="AV455" s="242"/>
      <c r="AW455" s="24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6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83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2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9" t="str">
        <f>IF(BS_CONTROLE[[#This Row],[Local - Partida]]=0, "-", BS_CONTROLE[[#This Row],[Local - Partida]])</f>
        <v>ZEM1302</v>
      </c>
      <c r="AL456" s="279" t="str">
        <f>IF(BS_CONTROLE[[#This Row],[Local - Encerramento]]=0, "-", BS_CONTROLE[[#This Row],[Local - Encerramento]])</f>
        <v>ZEM1302</v>
      </c>
      <c r="AM456" s="279" t="str">
        <f>IF(BS_CONTROLE[[#This Row],[Entre - Estações]]=0, "-", BS_CONTROLE[[#This Row],[Entre - Estações]])</f>
        <v>ZLU-ZWI</v>
      </c>
      <c r="AN456" s="279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3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92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9" t="str">
        <f>IF(BS_CONTROLE[[#This Row],[Local - Partida]]=0, "-", BS_CONTROLE[[#This Row],[Local - Partida]])</f>
        <v>-</v>
      </c>
      <c r="AL457" s="279" t="str">
        <f>IF(BS_CONTROLE[[#This Row],[Local - Encerramento]]=0, "-", BS_CONTROLE[[#This Row],[Local - Encerramento]])</f>
        <v>-</v>
      </c>
      <c r="AM457" s="279" t="str">
        <f>IF(BS_CONTROLE[[#This Row],[Entre - Estações]]=0, "-", BS_CONTROLE[[#This Row],[Entre - Estações]])</f>
        <v>-</v>
      </c>
      <c r="AN457" s="279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3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 hidden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8" t="s">
        <v>1012</v>
      </c>
      <c r="E458" s="312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9" t="str">
        <f>IF(BS_CONTROLE[[#This Row],[Local - Partida]]=0, "-", BS_CONTROLE[[#This Row],[Local - Partida]])</f>
        <v>-</v>
      </c>
      <c r="AL458" s="279" t="str">
        <f>IF(BS_CONTROLE[[#This Row],[Local - Encerramento]]=0, "-", BS_CONTROLE[[#This Row],[Local - Encerramento]])</f>
        <v>-</v>
      </c>
      <c r="AM458" s="279" t="str">
        <f>IF(BS_CONTROLE[[#This Row],[Entre - Estações]]=0, "-", BS_CONTROLE[[#This Row],[Entre - Estações]])</f>
        <v>ZRB-ZEV</v>
      </c>
      <c r="AN458" s="279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3" t="s">
        <v>1586</v>
      </c>
      <c r="BK458" s="283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83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8" t="s">
        <v>531</v>
      </c>
      <c r="E459" s="292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4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9" t="str">
        <f>IF(BS_CONTROLE[[#This Row],[Local - Partida]]=0, "-", BS_CONTROLE[[#This Row],[Local - Partida]])</f>
        <v>K67ZEV2</v>
      </c>
      <c r="AL459" s="279" t="str">
        <f>IF(BS_CONTROLE[[#This Row],[Local - Encerramento]]=0, "-", BS_CONTROLE[[#This Row],[Local - Encerramento]])</f>
        <v>K67ZEV2</v>
      </c>
      <c r="AM459" s="279" t="str">
        <f>IF(BS_CONTROLE[[#This Row],[Entre - Estações]]=0, "-", BS_CONTROLE[[#This Row],[Entre - Estações]])</f>
        <v>ZEJ-ZEV</v>
      </c>
      <c r="AN459" s="279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3" t="s">
        <v>1586</v>
      </c>
      <c r="BK459" s="283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83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8" t="s">
        <v>557</v>
      </c>
      <c r="E460" s="292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4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9" t="str">
        <f>IF(BS_CONTROLE[[#This Row],[Local - Partida]]=0, "-", BS_CONTROLE[[#This Row],[Local - Partida]])</f>
        <v>ZEM1</v>
      </c>
      <c r="AL460" s="279" t="str">
        <f>IF(BS_CONTROLE[[#This Row],[Local - Encerramento]]=0, "-", BS_CONTROLE[[#This Row],[Local - Encerramento]])</f>
        <v>ZEM1</v>
      </c>
      <c r="AM460" s="279" t="str">
        <f>IF(BS_CONTROLE[[#This Row],[Entre - Estações]]=0, "-", BS_CONTROLE[[#This Row],[Entre - Estações]])</f>
        <v>ZEJ-ZEV</v>
      </c>
      <c r="AN460" s="279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3" t="s">
        <v>1586</v>
      </c>
      <c r="BK460" s="283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83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92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9" t="str">
        <f>IF(BS_CONTROLE[[#This Row],[Local - Partida]]=0, "-", BS_CONTROLE[[#This Row],[Local - Partida]])</f>
        <v>-</v>
      </c>
      <c r="AL461" s="279" t="str">
        <f>IF(BS_CONTROLE[[#This Row],[Local - Encerramento]]=0, "-", BS_CONTROLE[[#This Row],[Local - Encerramento]])</f>
        <v>-</v>
      </c>
      <c r="AM461" s="279" t="str">
        <f>IF(BS_CONTROLE[[#This Row],[Entre - Estações]]=0, "-", BS_CONTROLE[[#This Row],[Entre - Estações]])</f>
        <v>-</v>
      </c>
      <c r="AN461" s="279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3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2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9" t="str">
        <f>IF(BS_CONTROLE[[#This Row],[Local - Partida]]=0, "-", BS_CONTROLE[[#This Row],[Local - Partida]])</f>
        <v>-</v>
      </c>
      <c r="AL462" s="279" t="str">
        <f>IF(BS_CONTROLE[[#This Row],[Local - Encerramento]]=0, "-", BS_CONTROLE[[#This Row],[Local - Encerramento]])</f>
        <v>-</v>
      </c>
      <c r="AM462" s="279" t="str">
        <f>IF(BS_CONTROLE[[#This Row],[Entre - Estações]]=0, "-", BS_CONTROLE[[#This Row],[Entre - Estações]])</f>
        <v>-</v>
      </c>
      <c r="AN462" s="279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3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2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9" t="str">
        <f>IF(BS_CONTROLE[[#This Row],[Local - Partida]]=0, "-", BS_CONTROLE[[#This Row],[Local - Partida]])</f>
        <v>-</v>
      </c>
      <c r="AL463" s="279" t="str">
        <f>IF(BS_CONTROLE[[#This Row],[Local - Encerramento]]=0, "-", BS_CONTROLE[[#This Row],[Local - Encerramento]])</f>
        <v>-</v>
      </c>
      <c r="AM463" s="279" t="str">
        <f>IF(BS_CONTROLE[[#This Row],[Entre - Estações]]=0, "-", BS_CONTROLE[[#This Row],[Entre - Estações]])</f>
        <v>ZEZ-069</v>
      </c>
      <c r="AN463" s="279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>
        <v>0</v>
      </c>
      <c r="AT463" s="242">
        <v>0</v>
      </c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23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2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9" t="str">
        <f>IF(BS_CONTROLE[[#This Row],[Local - Partida]]=0, "-", BS_CONTROLE[[#This Row],[Local - Partida]])</f>
        <v>K67ZEV1</v>
      </c>
      <c r="AL464" s="279" t="str">
        <f>IF(BS_CONTROLE[[#This Row],[Local - Encerramento]]=0, "-", BS_CONTROLE[[#This Row],[Local - Encerramento]])</f>
        <v>K67ZEV1</v>
      </c>
      <c r="AM464" s="279" t="str">
        <f>IF(BS_CONTROLE[[#This Row],[Entre - Estações]]=0, "-", BS_CONTROLE[[#This Row],[Entre - Estações]])</f>
        <v>ZXW</v>
      </c>
      <c r="AN464" s="279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3" t="s">
        <v>1592</v>
      </c>
      <c r="BK464" s="283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139.5" hidden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2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9" t="str">
        <f>IF(BS_CONTROLE[[#This Row],[Local - Partida]]=0, "-", BS_CONTROLE[[#This Row],[Local - Partida]])</f>
        <v>-</v>
      </c>
      <c r="AL465" s="279" t="str">
        <f>IF(BS_CONTROLE[[#This Row],[Local - Encerramento]]=0, "-", BS_CONTROLE[[#This Row],[Local - Encerramento]])</f>
        <v>-</v>
      </c>
      <c r="AM465" s="279" t="str">
        <f>IF(BS_CONTROLE[[#This Row],[Entre - Estações]]=0, "-", BS_CONTROLE[[#This Row],[Entre - Estações]])</f>
        <v>105-ZGP</v>
      </c>
      <c r="AN465" s="279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0.57361111111111107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0.56000000000000005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3" t="s">
        <v>1595</v>
      </c>
      <c r="BK465" s="283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60" t="s">
        <v>1596</v>
      </c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0.56333333333333313</v>
      </c>
      <c r="BS465" s="19">
        <f>IF(OR(B465="",F465=""),"*",BA465/Q465)</f>
        <v>0.56000000000000005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2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9" t="str">
        <f>IF(BS_CONTROLE[[#This Row],[Local - Partida]]=0, "-", BS_CONTROLE[[#This Row],[Local - Partida]])</f>
        <v>ZPT1051</v>
      </c>
      <c r="AL466" s="279" t="str">
        <f>IF(BS_CONTROLE[[#This Row],[Local - Encerramento]]=0, "-", BS_CONTROLE[[#This Row],[Local - Encerramento]])</f>
        <v>ZPTZDR</v>
      </c>
      <c r="AM466" s="279" t="str">
        <f>IF(BS_CONTROLE[[#This Row],[Entre - Estações]]=0, "-", BS_CONTROLE[[#This Row],[Entre - Estações]])</f>
        <v>105-ZGP</v>
      </c>
      <c r="AN466" s="279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3" t="s">
        <v>1595</v>
      </c>
      <c r="BK466" s="283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2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4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9" t="str">
        <f>IF(BS_CONTROLE[[#This Row],[Local - Partida]]=0, "-", BS_CONTROLE[[#This Row],[Local - Partida]])</f>
        <v>ZPT1051</v>
      </c>
      <c r="AL467" s="279" t="str">
        <f>IF(BS_CONTROLE[[#This Row],[Local - Encerramento]]=0, "-", BS_CONTROLE[[#This Row],[Local - Encerramento]])</f>
        <v>ZPTZDR</v>
      </c>
      <c r="AM467" s="279" t="str">
        <f>IF(BS_CONTROLE[[#This Row],[Entre - Estações]]=0, "-", BS_CONTROLE[[#This Row],[Entre - Estações]])</f>
        <v>105-ZGP</v>
      </c>
      <c r="AN467" s="279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3" t="s">
        <v>1595</v>
      </c>
      <c r="BK467" s="283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2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9" t="str">
        <f>IF(BS_CONTROLE[[#This Row],[Local - Partida]]=0, "-", BS_CONTROLE[[#This Row],[Local - Partida]])</f>
        <v>ZPT1051</v>
      </c>
      <c r="AL468" s="279" t="str">
        <f>IF(BS_CONTROLE[[#This Row],[Local - Encerramento]]=0, "-", BS_CONTROLE[[#This Row],[Local - Encerramento]])</f>
        <v>ZEM1</v>
      </c>
      <c r="AM468" s="279" t="str">
        <f>IF(BS_CONTROLE[[#This Row],[Entre - Estações]]=0, "-", BS_CONTROLE[[#This Row],[Entre - Estações]])</f>
        <v>ZPT-ZEV</v>
      </c>
      <c r="AN468" s="279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3" t="s">
        <v>1600</v>
      </c>
      <c r="BK468" s="283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2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9" t="str">
        <f>IF(BS_CONTROLE[[#This Row],[Local - Partida]]=0, "-", BS_CONTROLE[[#This Row],[Local - Partida]])</f>
        <v>-</v>
      </c>
      <c r="AL469" s="279" t="str">
        <f>IF(BS_CONTROLE[[#This Row],[Local - Encerramento]]=0, "-", BS_CONTROLE[[#This Row],[Local - Encerramento]])</f>
        <v>-</v>
      </c>
      <c r="AM469" s="279" t="str">
        <f>IF(BS_CONTROLE[[#This Row],[Entre - Estações]]=0, "-", BS_CONTROLE[[#This Row],[Entre - Estações]])</f>
        <v>105-ZGP</v>
      </c>
      <c r="AN469" s="279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3" t="s">
        <v>1602</v>
      </c>
      <c r="BK469" s="283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2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9" t="str">
        <f>IF(BS_CONTROLE[[#This Row],[Local - Partida]]=0, "-", BS_CONTROLE[[#This Row],[Local - Partida]])</f>
        <v>-</v>
      </c>
      <c r="AL470" s="279" t="str">
        <f>IF(BS_CONTROLE[[#This Row],[Local - Encerramento]]=0, "-", BS_CONTROLE[[#This Row],[Local - Encerramento]])</f>
        <v>-</v>
      </c>
      <c r="AM470" s="279" t="str">
        <f>IF(BS_CONTROLE[[#This Row],[Entre - Estações]]=0, "-", BS_CONTROLE[[#This Row],[Entre - Estações]])</f>
        <v>105-ZGP</v>
      </c>
      <c r="AN470" s="279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3" t="s">
        <v>1602</v>
      </c>
      <c r="BK470" s="283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2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9" t="str">
        <f>IF(BS_CONTROLE[[#This Row],[Local - Partida]]=0, "-", BS_CONTROLE[[#This Row],[Local - Partida]])</f>
        <v>-</v>
      </c>
      <c r="AL471" s="279" t="str">
        <f>IF(BS_CONTROLE[[#This Row],[Local - Encerramento]]=0, "-", BS_CONTROLE[[#This Row],[Local - Encerramento]])</f>
        <v>-</v>
      </c>
      <c r="AM471" s="279" t="str">
        <f>IF(BS_CONTROLE[[#This Row],[Entre - Estações]]=0, "-", BS_CONTROLE[[#This Row],[Entre - Estações]])</f>
        <v>ZGM-109</v>
      </c>
      <c r="AN471" s="279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>
        <v>0</v>
      </c>
      <c r="AT471" s="242">
        <v>0</v>
      </c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83" t="s">
        <v>1605</v>
      </c>
      <c r="BK471" s="283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60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92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9" t="str">
        <f>IF(BS_CONTROLE[[#This Row],[Local - Partida]]=0, "-", BS_CONTROLE[[#This Row],[Local - Partida]])</f>
        <v>-</v>
      </c>
      <c r="AL472" s="279" t="str">
        <f>IF(BS_CONTROLE[[#This Row],[Local - Encerramento]]=0, "-", BS_CONTROLE[[#This Row],[Local - Encerramento]])</f>
        <v>-</v>
      </c>
      <c r="AM472" s="279" t="str">
        <f>IF(BS_CONTROLE[[#This Row],[Entre - Estações]]=0, "-", BS_CONTROLE[[#This Row],[Entre - Estações]])</f>
        <v>-</v>
      </c>
      <c r="AN472" s="279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3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2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9" t="str">
        <f>IF(BS_CONTROLE[[#This Row],[Local - Partida]]=0, "-", BS_CONTROLE[[#This Row],[Local - Partida]])</f>
        <v>-</v>
      </c>
      <c r="AL473" s="279" t="str">
        <f>IF(BS_CONTROLE[[#This Row],[Local - Encerramento]]=0, "-", BS_CONTROLE[[#This Row],[Local - Encerramento]])</f>
        <v>-</v>
      </c>
      <c r="AM473" s="279" t="str">
        <f>IF(BS_CONTROLE[[#This Row],[Entre - Estações]]=0, "-", BS_CONTROLE[[#This Row],[Entre - Estações]])</f>
        <v>-</v>
      </c>
      <c r="AN473" s="279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3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2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9" t="str">
        <f>IF(BS_CONTROLE[[#This Row],[Local - Partida]]=0, "-", BS_CONTROLE[[#This Row],[Local - Partida]])</f>
        <v>-</v>
      </c>
      <c r="AL474" s="279" t="str">
        <f>IF(BS_CONTROLE[[#This Row],[Local - Encerramento]]=0, "-", BS_CONTROLE[[#This Row],[Local - Encerramento]])</f>
        <v>-</v>
      </c>
      <c r="AM474" s="279" t="str">
        <f>IF(BS_CONTROLE[[#This Row],[Entre - Estações]]=0, "-", BS_CONTROLE[[#This Row],[Entre - Estações]])</f>
        <v>ZYU</v>
      </c>
      <c r="AN474" s="279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>
        <v>0.40625</v>
      </c>
      <c r="AS474" s="242">
        <v>0</v>
      </c>
      <c r="AT474" s="242">
        <v>0</v>
      </c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83" t="s">
        <v>1607</v>
      </c>
      <c r="BK474" s="283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83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2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9" t="str">
        <f>IF(BS_CONTROLE[[#This Row],[Local - Partida]]=0, "-", BS_CONTROLE[[#This Row],[Local - Partida]])</f>
        <v>-</v>
      </c>
      <c r="AL475" s="279" t="str">
        <f>IF(BS_CONTROLE[[#This Row],[Local - Encerramento]]=0, "-", BS_CONTROLE[[#This Row],[Local - Encerramento]])</f>
        <v>-</v>
      </c>
      <c r="AM475" s="279" t="str">
        <f>IF(BS_CONTROLE[[#This Row],[Entre - Estações]]=0, "-", BS_CONTROLE[[#This Row],[Entre - Estações]])</f>
        <v>ZYU</v>
      </c>
      <c r="AN475" s="279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>
        <v>0</v>
      </c>
      <c r="AS475" s="242">
        <v>0</v>
      </c>
      <c r="AT475" s="242">
        <v>0</v>
      </c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83" t="s">
        <v>1609</v>
      </c>
      <c r="BK475" s="283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83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2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9" t="str">
        <f>IF(BS_CONTROLE[[#This Row],[Local - Partida]]=0, "-", BS_CONTROLE[[#This Row],[Local - Partida]])</f>
        <v>-</v>
      </c>
      <c r="AL476" s="279" t="str">
        <f>IF(BS_CONTROLE[[#This Row],[Local - Encerramento]]=0, "-", BS_CONTROLE[[#This Row],[Local - Encerramento]])</f>
        <v>-</v>
      </c>
      <c r="AM476" s="279" t="str">
        <f>IF(BS_CONTROLE[[#This Row],[Entre - Estações]]=0, "-", BS_CONTROLE[[#This Row],[Entre - Estações]])</f>
        <v>ZER-170</v>
      </c>
      <c r="AN476" s="279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>
        <v>0.40972222222222221</v>
      </c>
      <c r="AS476" s="242">
        <v>0</v>
      </c>
      <c r="AT476" s="242">
        <v>6.25E-2</v>
      </c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83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2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9" t="str">
        <f>IF(BS_CONTROLE[[#This Row],[Local - Partida]]=0, "-", BS_CONTROLE[[#This Row],[Local - Partida]])</f>
        <v>-</v>
      </c>
      <c r="AL477" s="279" t="str">
        <f>IF(BS_CONTROLE[[#This Row],[Local - Encerramento]]=0, "-", BS_CONTROLE[[#This Row],[Local - Encerramento]])</f>
        <v>-</v>
      </c>
      <c r="AM477" s="279" t="str">
        <f>IF(BS_CONTROLE[[#This Row],[Entre - Estações]]=0, "-", BS_CONTROLE[[#This Row],[Entre - Estações]])</f>
        <v>ZGA</v>
      </c>
      <c r="AN477" s="279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>
        <v>0.35416666666666669</v>
      </c>
      <c r="AS477" s="242">
        <v>0</v>
      </c>
      <c r="AT477" s="242">
        <v>6.25E-2</v>
      </c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83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92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9" t="str">
        <f>IF(BS_CONTROLE[[#This Row],[Local - Partida]]=0, "-", BS_CONTROLE[[#This Row],[Local - Partida]])</f>
        <v>-</v>
      </c>
      <c r="AL478" s="279" t="str">
        <f>IF(BS_CONTROLE[[#This Row],[Local - Encerramento]]=0, "-", BS_CONTROLE[[#This Row],[Local - Encerramento]])</f>
        <v>-</v>
      </c>
      <c r="AM478" s="279" t="str">
        <f>IF(BS_CONTROLE[[#This Row],[Entre - Estações]]=0, "-", BS_CONTROLE[[#This Row],[Entre - Estações]])</f>
        <v>-</v>
      </c>
      <c r="AN478" s="279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3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3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1614</v>
      </c>
      <c r="W479" s="261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9" t="str">
        <f>IF(BS_CONTROLE[[#This Row],[Local - Partida]]=0, "-", BS_CONTROLE[[#This Row],[Local - Partida]])</f>
        <v>-</v>
      </c>
      <c r="AL479" s="279" t="str">
        <f>IF(BS_CONTROLE[[#This Row],[Local - Encerramento]]=0, "-", BS_CONTROLE[[#This Row],[Local - Encerramento]])</f>
        <v>-</v>
      </c>
      <c r="AM479" s="279" t="str">
        <f>IF(BS_CONTROLE[[#This Row],[Entre - Estações]]=0, "-", BS_CONTROLE[[#This Row],[Entre - Estações]])</f>
        <v>ZEM-ZEJ</v>
      </c>
      <c r="AN479" s="279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>
        <v>0</v>
      </c>
      <c r="AS479" s="242">
        <v>0</v>
      </c>
      <c r="AT479" s="242">
        <v>0</v>
      </c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83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92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9" t="str">
        <f>IF(BS_CONTROLE[[#This Row],[Local - Partida]]=0, "-", BS_CONTROLE[[#This Row],[Local - Partida]])</f>
        <v>-</v>
      </c>
      <c r="AL480" s="279" t="str">
        <f>IF(BS_CONTROLE[[#This Row],[Local - Encerramento]]=0, "-", BS_CONTROLE[[#This Row],[Local - Encerramento]])</f>
        <v>-</v>
      </c>
      <c r="AM480" s="279" t="str">
        <f>IF(BS_CONTROLE[[#This Row],[Entre - Estações]]=0, "-", BS_CONTROLE[[#This Row],[Entre - Estações]])</f>
        <v>-</v>
      </c>
      <c r="AN480" s="279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3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2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9" t="str">
        <f>IF(BS_CONTROLE[[#This Row],[Local - Partida]]=0, "-", BS_CONTROLE[[#This Row],[Local - Partida]])</f>
        <v>-</v>
      </c>
      <c r="AL481" s="279" t="str">
        <f>IF(BS_CONTROLE[[#This Row],[Local - Encerramento]]=0, "-", BS_CONTROLE[[#This Row],[Local - Encerramento]])</f>
        <v>-</v>
      </c>
      <c r="AM481" s="279" t="str">
        <f>IF(BS_CONTROLE[[#This Row],[Entre - Estações]]=0, "-", BS_CONTROLE[[#This Row],[Entre - Estações]])</f>
        <v>ZEZ-069</v>
      </c>
      <c r="AN481" s="279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>
        <v>0</v>
      </c>
      <c r="AS481" s="242">
        <v>0</v>
      </c>
      <c r="AT481" s="242">
        <v>0</v>
      </c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83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12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9" t="str">
        <f>IF(BS_CONTROLE[[#This Row],[Local - Partida]]=0, "-", BS_CONTROLE[[#This Row],[Local - Partida]])</f>
        <v>K67ZEV1</v>
      </c>
      <c r="AL482" s="279" t="str">
        <f>IF(BS_CONTROLE[[#This Row],[Local - Encerramento]]=0, "-", BS_CONTROLE[[#This Row],[Local - Encerramento]])</f>
        <v>K67ZEV1</v>
      </c>
      <c r="AM482" s="279" t="str">
        <f>IF(BS_CONTROLE[[#This Row],[Entre - Estações]]=0, "-", BS_CONTROLE[[#This Row],[Entre - Estações]])</f>
        <v>ZEV-ZXW</v>
      </c>
      <c r="AN482" s="279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>
        <v>0.3527777777777778</v>
      </c>
      <c r="AS482" s="242">
        <v>0.39583333333333331</v>
      </c>
      <c r="AT482" s="242">
        <v>0.4375</v>
      </c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83" t="s">
        <v>1620</v>
      </c>
      <c r="BK482" s="283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92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14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9" t="str">
        <f>IF(BS_CONTROLE[[#This Row],[Local - Partida]]=0, "-", BS_CONTROLE[[#This Row],[Local - Partida]])</f>
        <v>ZPT1051</v>
      </c>
      <c r="AL483" s="279" t="str">
        <f>IF(BS_CONTROLE[[#This Row],[Local - Encerramento]]=0, "-", BS_CONTROLE[[#This Row],[Local - Encerramento]])</f>
        <v>ZPTZDR</v>
      </c>
      <c r="AM483" s="279" t="str">
        <f>IF(BS_CONTROLE[[#This Row],[Entre - Estações]]=0, "-", BS_CONTROLE[[#This Row],[Entre - Estações]])</f>
        <v>ZPT-ZXW</v>
      </c>
      <c r="AN483" s="279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>
        <v>0.3215277777777778</v>
      </c>
      <c r="AS483" s="242">
        <v>0.3576388888888889</v>
      </c>
      <c r="AT483" s="242">
        <v>0.39930555555555558</v>
      </c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83" t="s">
        <v>1622</v>
      </c>
      <c r="BK483" s="283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2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9" t="str">
        <f>IF(BS_CONTROLE[[#This Row],[Local - Partida]]=0, "-", BS_CONTROLE[[#This Row],[Local - Partida]])</f>
        <v>-</v>
      </c>
      <c r="AL484" s="279" t="str">
        <f>IF(BS_CONTROLE[[#This Row],[Local - Encerramento]]=0, "-", BS_CONTROLE[[#This Row],[Local - Encerramento]])</f>
        <v>-</v>
      </c>
      <c r="AM484" s="279" t="str">
        <f>IF(BS_CONTROLE[[#This Row],[Entre - Estações]]=0, "-", BS_CONTROLE[[#This Row],[Entre - Estações]])</f>
        <v>ZGP-ZWU</v>
      </c>
      <c r="AN484" s="279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>
        <v>0.34513888888888888</v>
      </c>
      <c r="AS484" s="242">
        <v>0</v>
      </c>
      <c r="AT484" s="242">
        <v>0</v>
      </c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83" t="s">
        <v>1625</v>
      </c>
      <c r="BK484" s="283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83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92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9" t="str">
        <f>IF(BS_CONTROLE[[#This Row],[Local - Partida]]=0, "-", BS_CONTROLE[[#This Row],[Local - Partida]])</f>
        <v>ZPT1051</v>
      </c>
      <c r="AL485" s="279" t="str">
        <f>IF(BS_CONTROLE[[#This Row],[Local - Encerramento]]=0, "-", BS_CONTROLE[[#This Row],[Local - Encerramento]])</f>
        <v>ZEM1</v>
      </c>
      <c r="AM485" s="279" t="str">
        <f>IF(BS_CONTROLE[[#This Row],[Entre - Estações]]=0, "-", BS_CONTROLE[[#This Row],[Entre - Estações]])</f>
        <v>ZPT-ZEV</v>
      </c>
      <c r="AN485" s="279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>
        <v>0.31180555555555556</v>
      </c>
      <c r="AS485" s="242">
        <v>0</v>
      </c>
      <c r="AT485" s="242">
        <v>0</v>
      </c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83" t="s">
        <v>1628</v>
      </c>
      <c r="BK485" s="283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83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92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9" t="str">
        <f>IF(BS_CONTROLE[[#This Row],[Local - Partida]]=0, "-", BS_CONTROLE[[#This Row],[Local - Partida]])</f>
        <v>109ZPT2</v>
      </c>
      <c r="AL486" s="279" t="str">
        <f>IF(BS_CONTROLE[[#This Row],[Local - Encerramento]]=0, "-", BS_CONTROLE[[#This Row],[Local - Encerramento]])</f>
        <v>ZPTZDR</v>
      </c>
      <c r="AM486" s="279" t="str">
        <f>IF(BS_CONTROLE[[#This Row],[Entre - Estações]]=0, "-", BS_CONTROLE[[#This Row],[Entre - Estações]])</f>
        <v>ZGM1</v>
      </c>
      <c r="AN486" s="279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>
        <v>0</v>
      </c>
      <c r="AS486" s="242">
        <v>0</v>
      </c>
      <c r="AT486" s="242">
        <v>0</v>
      </c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83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2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9" t="str">
        <f>IF(BS_CONTROLE[[#This Row],[Local - Partida]]=0, "-", BS_CONTROLE[[#This Row],[Local - Partida]])</f>
        <v>-</v>
      </c>
      <c r="AL487" s="279" t="str">
        <f>IF(BS_CONTROLE[[#This Row],[Local - Encerramento]]=0, "-", BS_CONTROLE[[#This Row],[Local - Encerramento]])</f>
        <v>-</v>
      </c>
      <c r="AM487" s="279" t="str">
        <f>IF(BS_CONTROLE[[#This Row],[Entre - Estações]]=0, "-", BS_CONTROLE[[#This Row],[Entre - Estações]])</f>
        <v>ZGM-109</v>
      </c>
      <c r="AN487" s="279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>
        <v>0.45833333333333331</v>
      </c>
      <c r="AS487" s="242">
        <v>0</v>
      </c>
      <c r="AT487" s="242">
        <v>6.25E-2</v>
      </c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83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92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9" t="str">
        <f>IF(BS_CONTROLE[[#This Row],[Local - Partida]]=0, "-", BS_CONTROLE[[#This Row],[Local - Partida]])</f>
        <v>-</v>
      </c>
      <c r="AL488" s="279" t="str">
        <f>IF(BS_CONTROLE[[#This Row],[Local - Encerramento]]=0, "-", BS_CONTROLE[[#This Row],[Local - Encerramento]])</f>
        <v>-</v>
      </c>
      <c r="AM488" s="279" t="str">
        <f>IF(BS_CONTROLE[[#This Row],[Entre - Estações]]=0, "-", BS_CONTROLE[[#This Row],[Entre - Estações]])</f>
        <v>-</v>
      </c>
      <c r="AN488" s="279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3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 hidden="1">
      <c r="A489" s="167" t="str">
        <f t="shared" si="51"/>
        <v>V9846012</v>
      </c>
      <c r="B489" s="168">
        <v>46012</v>
      </c>
      <c r="C489" s="8"/>
      <c r="D489" s="52" t="s">
        <v>1378</v>
      </c>
      <c r="E489" s="292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61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9" t="str">
        <f>IF(BS_CONTROLE[[#This Row],[Local - Partida]]=0, "-", BS_CONTROLE[[#This Row],[Local - Partida]])</f>
        <v>ZPT1051</v>
      </c>
      <c r="AL489" s="279" t="str">
        <f>IF(BS_CONTROLE[[#This Row],[Local - Encerramento]]=0, "-", BS_CONTROLE[[#This Row],[Local - Encerramento]])</f>
        <v>ZEM1</v>
      </c>
      <c r="AM489" s="279" t="str">
        <f>IF(BS_CONTROLE[[#This Row],[Entre - Estações]]=0, "-", BS_CONTROLE[[#This Row],[Entre - Estações]])</f>
        <v>ZPT-ZEV</v>
      </c>
      <c r="AN489" s="279" t="str">
        <f>IF(BS_CONTROLE[[#This Row],[SB]]=0, "-", BS_CONTROLE[[#This Row],[SB]])</f>
        <v>ZPTZEV</v>
      </c>
      <c r="AO489" s="259">
        <f>IF(BS_CONTROLE[[#This Row],[SUB]]=0, "-", BS_CONTROLE[[#This Row],[SUB]])</f>
        <v>54</v>
      </c>
      <c r="AP489" s="260">
        <f>IF(BS_CONTROLE[[#This Row],[KM - Inicio]]=0, "-", BS_CONTROLE[[#This Row],[KM - Inicio]])</f>
        <v>105</v>
      </c>
      <c r="AQ489" s="260">
        <f>IF(BS_CONTROLE[[#This Row],[KM - Fim]]=0, "-", BS_CONTROLE[[#This Row],[KM - Fim]])</f>
        <v>65</v>
      </c>
      <c r="AR489" s="242">
        <v>0.32777777777777778</v>
      </c>
      <c r="AS489" s="242">
        <v>0.36180555555555555</v>
      </c>
      <c r="AT489" s="242">
        <v>0.40347222222222223</v>
      </c>
      <c r="AU489" s="242"/>
      <c r="AV489" s="242"/>
      <c r="AW489" s="242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61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83" t="s">
        <v>1633</v>
      </c>
      <c r="BK489" s="283" t="s">
        <v>1633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 hidden="1">
      <c r="A490" s="167" t="str">
        <f t="shared" si="51"/>
        <v>V8546012</v>
      </c>
      <c r="B490" s="168">
        <v>46012</v>
      </c>
      <c r="C490" s="8"/>
      <c r="D490" s="52" t="s">
        <v>512</v>
      </c>
      <c r="E490" s="292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61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9" t="str">
        <f>IF(BS_CONTROLE[[#This Row],[Local - Partida]]=0, "-", BS_CONTROLE[[#This Row],[Local - Partida]])</f>
        <v>109ZPT2</v>
      </c>
      <c r="AL490" s="279" t="str">
        <f>IF(BS_CONTROLE[[#This Row],[Local - Encerramento]]=0, "-", BS_CONTROLE[[#This Row],[Local - Encerramento]])</f>
        <v>ZPTZDR</v>
      </c>
      <c r="AM490" s="279" t="str">
        <f>IF(BS_CONTROLE[[#This Row],[Entre - Estações]]=0, "-", BS_CONTROLE[[#This Row],[Entre - Estações]])</f>
        <v>ZGM-109</v>
      </c>
      <c r="AN490" s="279" t="str">
        <f>IF(BS_CONTROLE[[#This Row],[SB]]=0, "-", BS_CONTROLE[[#This Row],[SB]])</f>
        <v>ZGM2</v>
      </c>
      <c r="AO490" s="259">
        <f>IF(BS_CONTROLE[[#This Row],[SUB]]=0, "-", BS_CONTROLE[[#This Row],[SUB]])</f>
        <v>53</v>
      </c>
      <c r="AP490" s="260">
        <f>IF(BS_CONTROLE[[#This Row],[KM - Inicio]]=0, "-", BS_CONTROLE[[#This Row],[KM - Inicio]])</f>
        <v>114.3</v>
      </c>
      <c r="AQ490" s="260">
        <f>IF(BS_CONTROLE[[#This Row],[KM - Fim]]=0, "-", BS_CONTROLE[[#This Row],[KM - Fim]])</f>
        <v>115</v>
      </c>
      <c r="AR490" s="242">
        <v>0</v>
      </c>
      <c r="AS490" s="242">
        <v>0</v>
      </c>
      <c r="AT490" s="242">
        <v>0</v>
      </c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61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83" t="s">
        <v>1634</v>
      </c>
      <c r="BK490" s="283" t="s">
        <v>1634</v>
      </c>
      <c r="BL490" s="16"/>
      <c r="BM490" s="15" t="s">
        <v>683</v>
      </c>
      <c r="BN490" s="15" t="s">
        <v>714</v>
      </c>
      <c r="BO490" s="165" t="s">
        <v>803</v>
      </c>
      <c r="BP490" s="283" t="s">
        <v>1634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 hidden="1">
      <c r="A491" s="167" t="str">
        <f t="shared" si="51"/>
        <v/>
      </c>
      <c r="B491" s="168"/>
      <c r="C491" s="8"/>
      <c r="D491" s="52"/>
      <c r="E491" s="292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61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9" t="str">
        <f>IF(BS_CONTROLE[[#This Row],[Local - Partida]]=0, "-", BS_CONTROLE[[#This Row],[Local - Partida]])</f>
        <v>-</v>
      </c>
      <c r="AL491" s="279" t="str">
        <f>IF(BS_CONTROLE[[#This Row],[Local - Encerramento]]=0, "-", BS_CONTROLE[[#This Row],[Local - Encerramento]])</f>
        <v>-</v>
      </c>
      <c r="AM491" s="279" t="str">
        <f>IF(BS_CONTROLE[[#This Row],[Entre - Estações]]=0, "-", BS_CONTROLE[[#This Row],[Entre - Estações]])</f>
        <v>-</v>
      </c>
      <c r="AN491" s="279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3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92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74" t="s">
        <v>925</v>
      </c>
      <c r="W492" s="261" t="s">
        <v>1549</v>
      </c>
      <c r="X492" s="218" t="s">
        <v>667</v>
      </c>
      <c r="Y492" s="158"/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9" t="str">
        <f>IF(BS_CONTROLE[[#This Row],[Local - Partida]]=0, "-", BS_CONTROLE[[#This Row],[Local - Partida]])</f>
        <v>ZQBZBL</v>
      </c>
      <c r="AL492" s="279" t="str">
        <f>IF(BS_CONTROLE[[#This Row],[Local - Encerramento]]=0, "-", BS_CONTROLE[[#This Row],[Local - Encerramento]])</f>
        <v>-</v>
      </c>
      <c r="AM492" s="279" t="str">
        <f>IF(BS_CONTROLE[[#This Row],[Entre - Estações]]=0, "-", BS_CONTROLE[[#This Row],[Entre - Estações]])</f>
        <v>ZQB-ZBV</v>
      </c>
      <c r="AN492" s="279" t="str">
        <f>IF(BS_CONTROLE[[#This Row],[SB]]=0, "-", BS_CONTROLE[[#This Row],[SB]])</f>
        <v>ZQBZBL</v>
      </c>
      <c r="AO492" s="259">
        <f>IF(BS_CONTROLE[[#This Row],[SUB]]=0, "-", BS_CONTROLE[[#This Row],[SUB]])</f>
        <v>56</v>
      </c>
      <c r="AP492" s="260">
        <f>IF(BS_CONTROLE[[#This Row],[KM - Inicio]]=0, "-", BS_CONTROLE[[#This Row],[KM - Inicio]])</f>
        <v>253.9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>
        <f>IF(D492="","*",IFERROR(IF(ISODD(COUNT(AS492:AX492)),"ERRO",SUM((AT492-AS492),(AV492-AU492),(AX492-AW492))),"ERRO"))</f>
        <v>0</v>
      </c>
      <c r="AZ492" s="14"/>
      <c r="BA492" s="72"/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61" t="str">
        <f>IF(BS_CONTROLE[[#This Row],[Responsavel pelo boletim]]=0, "-", BS_CONTROLE[[#This Row],[Responsavel pelo boletim]])</f>
        <v>Jonas</v>
      </c>
      <c r="BG492" s="16"/>
      <c r="BH492" s="17"/>
      <c r="BI492" s="17"/>
      <c r="BJ492" s="283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Produção e Intervalo</v>
      </c>
      <c r="BR492" s="19">
        <f>IF(OR(B492="",F492=""),"*",AY492/P492)</f>
        <v>0</v>
      </c>
      <c r="BS492" s="19">
        <f>IF(OR(B492="",F492=""),"*",BA492/Q492)</f>
        <v>0</v>
      </c>
      <c r="BT492" s="225" t="str">
        <f t="shared" si="53"/>
        <v/>
      </c>
    </row>
    <row r="493" spans="1:72">
      <c r="A493" s="167" t="str">
        <f t="shared" si="51"/>
        <v>V8946013</v>
      </c>
      <c r="B493" s="168">
        <v>46013</v>
      </c>
      <c r="C493" s="8"/>
      <c r="D493" s="318" t="s">
        <v>522</v>
      </c>
      <c r="E493" s="312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61" t="s">
        <v>951</v>
      </c>
      <c r="X493" s="218" t="s">
        <v>667</v>
      </c>
      <c r="Y493" s="158"/>
      <c r="Z493" s="158"/>
      <c r="AA493" s="217">
        <v>1</v>
      </c>
      <c r="AB493" s="71" t="s">
        <v>659</v>
      </c>
      <c r="AC493" s="71" t="s">
        <v>654</v>
      </c>
      <c r="AD493" s="314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9" t="str">
        <f>IF(BS_CONTROLE[[#This Row],[Local - Partida]]=0, "-", BS_CONTROLE[[#This Row],[Local - Partida]])</f>
        <v>ZYU1</v>
      </c>
      <c r="AL493" s="279" t="str">
        <f>IF(BS_CONTROLE[[#This Row],[Local - Encerramento]]=0, "-", BS_CONTROLE[[#This Row],[Local - Encerramento]])</f>
        <v>ZEM-1</v>
      </c>
      <c r="AM493" s="279" t="str">
        <f>IF(BS_CONTROLE[[#This Row],[Entre - Estações]]=0, "-", BS_CONTROLE[[#This Row],[Entre - Estações]])</f>
        <v>ZYU-ZEM</v>
      </c>
      <c r="AN493" s="279" t="str">
        <f>IF(BS_CONTROLE[[#This Row],[SB]]=0, "-", BS_CONTROLE[[#This Row],[SB]])</f>
        <v>ZYUZEM</v>
      </c>
      <c r="AO493" s="259">
        <f>IF(BS_CONTROLE[[#This Row],[SUB]]=0, "-", BS_CONTROLE[[#This Row],[SUB]])</f>
        <v>49</v>
      </c>
      <c r="AP493" s="260">
        <f>IF(BS_CONTROLE[[#This Row],[KM - Inicio]]=0, "-", BS_CONTROLE[[#This Row],[KM - Inicio]])</f>
        <v>203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>
        <f>IF(D493="","*",IFERROR(IF(ISODD(COUNT(AS493:AX493)),"ERRO",SUM((AT493-AS493),(AV493-AU493),(AX493-AW493))),"ERRO"))</f>
        <v>0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61" t="str">
        <f>IF(BS_CONTROLE[[#This Row],[Responsavel pelo boletim]]=0, "-", BS_CONTROLE[[#This Row],[Responsavel pelo boletim]])</f>
        <v>Saulo</v>
      </c>
      <c r="BG493" s="16"/>
      <c r="BH493" s="17"/>
      <c r="BI493" s="17"/>
      <c r="BJ493" s="283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 e Intervalo</v>
      </c>
      <c r="BR493" s="19">
        <f>IF(OR(B493="",F493=""),"*",AY493/P493)</f>
        <v>0</v>
      </c>
      <c r="BS493" s="19">
        <f>IF(OR(B493="",F493=""),"*",BA493/Q493)</f>
        <v>0</v>
      </c>
      <c r="BT493" s="225" t="str">
        <f t="shared" si="53"/>
        <v/>
      </c>
    </row>
    <row r="494" spans="1:72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12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74" t="s">
        <v>1104</v>
      </c>
      <c r="W494" s="261" t="s">
        <v>936</v>
      </c>
      <c r="X494" s="52" t="s">
        <v>667</v>
      </c>
      <c r="Y494" s="158"/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9" t="str">
        <f>IF(BS_CONTROLE[[#This Row],[Local - Partida]]=0, "-", BS_CONTROLE[[#This Row],[Local - Partida]])</f>
        <v>ZYU1</v>
      </c>
      <c r="AL494" s="279" t="str">
        <f>IF(BS_CONTROLE[[#This Row],[Local - Encerramento]]=0, "-", BS_CONTROLE[[#This Row],[Local - Encerramento]])</f>
        <v>-</v>
      </c>
      <c r="AM494" s="279" t="str">
        <f>IF(BS_CONTROLE[[#This Row],[Entre - Estações]]=0, "-", BS_CONTROLE[[#This Row],[Entre - Estações]])</f>
        <v>ZYU</v>
      </c>
      <c r="AN494" s="279" t="str">
        <f>IF(BS_CONTROLE[[#This Row],[SB]]=0, "-", BS_CONTROLE[[#This Row],[SB]])</f>
        <v>ZYU1</v>
      </c>
      <c r="AO494" s="259">
        <f>IF(BS_CONTROLE[[#This Row],[SUB]]=0, "-", BS_CONTROLE[[#This Row],[SUB]])</f>
        <v>49</v>
      </c>
      <c r="AP494" s="260">
        <f>IF(BS_CONTROLE[[#This Row],[KM - Inicio]]=0, "-", BS_CONTROLE[[#This Row],[KM - Inicio]])</f>
        <v>202.4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>
        <f>IF(D494="","*",IFERROR(IF(ISODD(COUNT(AS494:AX494)),"ERRO",SUM((AT494-AS494),(AV494-AU494),(AX494-AW494))),"ERRO"))</f>
        <v>0</v>
      </c>
      <c r="AZ494" s="14"/>
      <c r="BA494" s="72"/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61" t="str">
        <f>IF(BS_CONTROLE[[#This Row],[Responsavel pelo boletim]]=0, "-", BS_CONTROLE[[#This Row],[Responsavel pelo boletim]])</f>
        <v>Edson</v>
      </c>
      <c r="BG494" s="16"/>
      <c r="BH494" s="17"/>
      <c r="BI494" s="17"/>
      <c r="BJ494" s="283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/>
      </c>
    </row>
    <row r="495" spans="1:72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92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74" t="s">
        <v>1101</v>
      </c>
      <c r="W495" s="261" t="s">
        <v>936</v>
      </c>
      <c r="X495" s="52" t="s">
        <v>667</v>
      </c>
      <c r="Y495" s="158"/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9" t="str">
        <f>IF(BS_CONTROLE[[#This Row],[Local - Partida]]=0, "-", BS_CONTROLE[[#This Row],[Local - Partida]])</f>
        <v>198ZYU1</v>
      </c>
      <c r="AL495" s="279" t="str">
        <f>IF(BS_CONTROLE[[#This Row],[Local - Encerramento]]=0, "-", BS_CONTROLE[[#This Row],[Local - Encerramento]])</f>
        <v>-</v>
      </c>
      <c r="AM495" s="279" t="str">
        <f>IF(BS_CONTROLE[[#This Row],[Entre - Estações]]=0, "-", BS_CONTROLE[[#This Row],[Entre - Estações]])</f>
        <v>ZYU</v>
      </c>
      <c r="AN495" s="279" t="str">
        <f>IF(BS_CONTROLE[[#This Row],[SB]]=0, "-", BS_CONTROLE[[#This Row],[SB]])</f>
        <v>198ZYU1</v>
      </c>
      <c r="AO495" s="259">
        <f>IF(BS_CONTROLE[[#This Row],[SUB]]=0, "-", BS_CONTROLE[[#This Row],[SUB]])</f>
        <v>49</v>
      </c>
      <c r="AP495" s="260">
        <f>IF(BS_CONTROLE[[#This Row],[KM - Inicio]]=0, "-", BS_CONTROLE[[#This Row],[KM - Inicio]])</f>
        <v>199.9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>
        <f>IF(D495="","*",IFERROR(IF(ISODD(COUNT(AS495:AX495)),"ERRO",SUM((AT495-AS495),(AV495-AU495),(AX495-AW495))),"ERRO"))</f>
        <v>0</v>
      </c>
      <c r="AZ495" s="14"/>
      <c r="BA495" s="72"/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61" t="str">
        <f>IF(BS_CONTROLE[[#This Row],[Responsavel pelo boletim]]=0, "-", BS_CONTROLE[[#This Row],[Responsavel pelo boletim]])</f>
        <v>Rogério</v>
      </c>
      <c r="BG495" s="16"/>
      <c r="BH495" s="17"/>
      <c r="BI495" s="17"/>
      <c r="BJ495" s="283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/>
      </c>
    </row>
    <row r="496" spans="1:72">
      <c r="A496" s="167" t="str">
        <f t="shared" si="51"/>
        <v>W5946013</v>
      </c>
      <c r="B496" s="168">
        <v>46013</v>
      </c>
      <c r="C496" s="8"/>
      <c r="D496" s="52" t="s">
        <v>541</v>
      </c>
      <c r="E496" s="292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1635</v>
      </c>
      <c r="X496" s="218" t="s">
        <v>667</v>
      </c>
      <c r="Y496" s="158"/>
      <c r="Z496" s="158"/>
      <c r="AA496" s="217">
        <v>1</v>
      </c>
      <c r="AB496" s="71" t="s">
        <v>669</v>
      </c>
      <c r="AC496" s="71" t="s">
        <v>665</v>
      </c>
      <c r="AD496" s="314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9" t="str">
        <f>IF(BS_CONTROLE[[#This Row],[Local - Partida]]=0, "-", BS_CONTROLE[[#This Row],[Local - Partida]])</f>
        <v>ZYU1</v>
      </c>
      <c r="AL496" s="279" t="str">
        <f>IF(BS_CONTROLE[[#This Row],[Local - Encerramento]]=0, "-", BS_CONTROLE[[#This Row],[Local - Encerramento]])</f>
        <v>ZYU1</v>
      </c>
      <c r="AM496" s="279" t="str">
        <f>IF(BS_CONTROLE[[#This Row],[Entre - Estações]]=0, "-", BS_CONTROLE[[#This Row],[Entre - Estações]])</f>
        <v>ZDY-ZXP</v>
      </c>
      <c r="AN496" s="279" t="str">
        <f>IF(BS_CONTROLE[[#This Row],[SB]]=0, "-", BS_CONTROLE[[#This Row],[SB]])</f>
        <v>ZDY1832</v>
      </c>
      <c r="AO496" s="259">
        <f>IF(BS_CONTROLE[[#This Row],[SUB]]=0, "-", BS_CONTROLE[[#This Row],[SUB]])</f>
        <v>56</v>
      </c>
      <c r="AP496" s="260">
        <f>IF(BS_CONTROLE[[#This Row],[KM - Inicio]]=0, "-", BS_CONTROLE[[#This Row],[KM - Inicio]])</f>
        <v>183</v>
      </c>
      <c r="AQ496" s="260">
        <f>IF(BS_CONTROLE[[#This Row],[KM - Fim]]=0, "-", BS_CONTROLE[[#This Row],[KM - Fim]])</f>
        <v>158</v>
      </c>
      <c r="AR496" s="242"/>
      <c r="AS496" s="242"/>
      <c r="AT496" s="242"/>
      <c r="AU496" s="242"/>
      <c r="AV496" s="242"/>
      <c r="AW496" s="242"/>
      <c r="AX496" s="39"/>
      <c r="AY496" s="12">
        <f>IF(D496="","*",IFERROR(IF(ISODD(COUNT(AS496:AX496)),"ERRO",SUM((AT496-AS496),(AV496-AU496),(AX496-AW496))),"ERRO"))</f>
        <v>0</v>
      </c>
      <c r="AZ496" s="14"/>
      <c r="BA496" s="72"/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61" t="str">
        <f>IF(BS_CONTROLE[[#This Row],[Responsavel pelo boletim]]=0, "-", BS_CONTROLE[[#This Row],[Responsavel pelo boletim]])</f>
        <v>Jonas</v>
      </c>
      <c r="BG496" s="16"/>
      <c r="BH496" s="17"/>
      <c r="BI496" s="17"/>
      <c r="BJ496" s="283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/>
      </c>
    </row>
    <row r="497" spans="1:72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92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74" t="s">
        <v>925</v>
      </c>
      <c r="W497" s="261" t="s">
        <v>936</v>
      </c>
      <c r="X497" s="218" t="s">
        <v>667</v>
      </c>
      <c r="Y497" s="158"/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9" t="str">
        <f>IF(BS_CONTROLE[[#This Row],[Local - Partida]]=0, "-", BS_CONTROLE[[#This Row],[Local - Partida]])</f>
        <v>ZER169</v>
      </c>
      <c r="AL497" s="279" t="str">
        <f>IF(BS_CONTROLE[[#This Row],[Local - Encerramento]]=0, "-", BS_CONTROLE[[#This Row],[Local - Encerramento]])</f>
        <v>-</v>
      </c>
      <c r="AM497" s="279" t="str">
        <f>IF(BS_CONTROLE[[#This Row],[Entre - Estações]]=0, "-", BS_CONTROLE[[#This Row],[Entre - Estações]])</f>
        <v>ZER-170</v>
      </c>
      <c r="AN497" s="279" t="str">
        <f>IF(BS_CONTROLE[[#This Row],[SB]]=0, "-", BS_CONTROLE[[#This Row],[SB]])</f>
        <v>ZER169</v>
      </c>
      <c r="AO497" s="259">
        <f>IF(BS_CONTROLE[[#This Row],[SUB]]=0, "-", BS_CONTROLE[[#This Row],[SUB]])</f>
        <v>56</v>
      </c>
      <c r="AP497" s="260">
        <f>IF(BS_CONTROLE[[#This Row],[KM - Inicio]]=0, "-", BS_CONTROLE[[#This Row],[KM - Inicio]])</f>
        <v>168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61" t="str">
        <f>IF(BS_CONTROLE[[#This Row],[Responsavel pelo boletim]]=0, "-", BS_CONTROLE[[#This Row],[Responsavel pelo boletim]])</f>
        <v>Jonas</v>
      </c>
      <c r="BG497" s="16"/>
      <c r="BH497" s="17"/>
      <c r="BI497" s="17"/>
      <c r="BJ497" s="283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92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74" t="s">
        <v>925</v>
      </c>
      <c r="W498" s="261" t="s">
        <v>1112</v>
      </c>
      <c r="X498" s="52" t="s">
        <v>667</v>
      </c>
      <c r="Y498" s="158"/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9" t="str">
        <f>IF(BS_CONTROLE[[#This Row],[Local - Partida]]=0, "-", BS_CONTROLE[[#This Row],[Local - Partida]])</f>
        <v>ZGA1541</v>
      </c>
      <c r="AL498" s="279" t="str">
        <f>IF(BS_CONTROLE[[#This Row],[Local - Encerramento]]=0, "-", BS_CONTROLE[[#This Row],[Local - Encerramento]])</f>
        <v>-</v>
      </c>
      <c r="AM498" s="279" t="str">
        <f>IF(BS_CONTROLE[[#This Row],[Entre - Estações]]=0, "-", BS_CONTROLE[[#This Row],[Entre - Estações]])</f>
        <v>ZGA</v>
      </c>
      <c r="AN498" s="279" t="str">
        <f>IF(BS_CONTROLE[[#This Row],[SB]]=0, "-", BS_CONTROLE[[#This Row],[SB]])</f>
        <v>ZGA1541</v>
      </c>
      <c r="AO498" s="259">
        <f>IF(BS_CONTROLE[[#This Row],[SUB]]=0, "-", BS_CONTROLE[[#This Row],[SUB]])</f>
        <v>49</v>
      </c>
      <c r="AP498" s="260">
        <f>IF(BS_CONTROLE[[#This Row],[KM - Inicio]]=0, "-", BS_CONTROLE[[#This Row],[KM - Inicio]])</f>
        <v>153.19999999999999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>
        <f>IF(D498="","*",IFERROR(IF(ISODD(COUNT(AS498:AX498)),"ERRO",SUM((AT498-AS498),(AV498-AU498),(AX498-AW498))),"ERRO"))</f>
        <v>0</v>
      </c>
      <c r="AZ498" s="14"/>
      <c r="BA498" s="72"/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61" t="str">
        <f>IF(BS_CONTROLE[[#This Row],[Responsavel pelo boletim]]=0, "-", BS_CONTROLE[[#This Row],[Responsavel pelo boletim]])</f>
        <v>Jonas</v>
      </c>
      <c r="BG498" s="16"/>
      <c r="BH498" s="17"/>
      <c r="BI498" s="17"/>
      <c r="BJ498" s="283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2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9" t="str">
        <f>IF(BS_CONTROLE[[#This Row],[Local - Partida]]=0, "-", BS_CONTROLE[[#This Row],[Local - Partida]])</f>
        <v>-</v>
      </c>
      <c r="AL499" s="279" t="str">
        <f>IF(BS_CONTROLE[[#This Row],[Local - Encerramento]]=0, "-", BS_CONTROLE[[#This Row],[Local - Encerramento]])</f>
        <v>-</v>
      </c>
      <c r="AM499" s="279" t="str">
        <f>IF(BS_CONTROLE[[#This Row],[Entre - Estações]]=0, "-", BS_CONTROLE[[#This Row],[Entre - Estações]])</f>
        <v>-</v>
      </c>
      <c r="AN499" s="279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3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92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1636</v>
      </c>
      <c r="X500" s="218" t="s">
        <v>662</v>
      </c>
      <c r="Y500" s="158"/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9" t="str">
        <f>IF(BS_CONTROLE[[#This Row],[Local - Partida]]=0, "-", BS_CONTROLE[[#This Row],[Local - Partida]])</f>
        <v>ZKWZLU</v>
      </c>
      <c r="AL500" s="279" t="str">
        <f>IF(BS_CONTROLE[[#This Row],[Local - Encerramento]]=0, "-", BS_CONTROLE[[#This Row],[Local - Encerramento]])</f>
        <v>-</v>
      </c>
      <c r="AM500" s="279" t="str">
        <f>IF(BS_CONTROLE[[#This Row],[Entre - Estações]]=0, "-", BS_CONTROLE[[#This Row],[Entre - Estações]])</f>
        <v>ZKW</v>
      </c>
      <c r="AN500" s="279" t="str">
        <f>IF(BS_CONTROLE[[#This Row],[SB]]=0, "-", BS_CONTROLE[[#This Row],[SB]])</f>
        <v>ZKWZLU</v>
      </c>
      <c r="AO500" s="259">
        <f>IF(BS_CONTROLE[[#This Row],[SUB]]=0, "-", BS_CONTROLE[[#This Row],[SUB]])</f>
        <v>55</v>
      </c>
      <c r="AP500" s="260">
        <f>IF(BS_CONTROLE[[#This Row],[KM - Inicio]]=0, "-", BS_CONTROLE[[#This Row],[KM - Inicio]])</f>
        <v>97.843000000000004</v>
      </c>
      <c r="AQ500" s="260">
        <f>IF(BS_CONTROLE[[#This Row],[KM - Fim]]=0, "-", BS_CONTROLE[[#This Row],[KM - Fim]])</f>
        <v>108.22</v>
      </c>
      <c r="AR500" s="242"/>
      <c r="AS500" s="242"/>
      <c r="AT500" s="242"/>
      <c r="AU500" s="242"/>
      <c r="AV500" s="242"/>
      <c r="AW500" s="242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61" t="str">
        <f>IF(BS_CONTROLE[[#This Row],[Responsavel pelo boletim]]=0, "-", BS_CONTROLE[[#This Row],[Responsavel pelo boletim]])</f>
        <v>Felipe</v>
      </c>
      <c r="BG500" s="16"/>
      <c r="BH500" s="17"/>
      <c r="BI500" s="17"/>
      <c r="BJ500" s="283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/>
      </c>
    </row>
    <row r="501" spans="1:72" ht="23.25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92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74" t="s">
        <v>1637</v>
      </c>
      <c r="W501" s="173" t="s">
        <v>1112</v>
      </c>
      <c r="X501" s="218" t="s">
        <v>662</v>
      </c>
      <c r="Y501" s="158"/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9" t="str">
        <f>IF(BS_CONTROLE[[#This Row],[Local - Partida]]=0, "-", BS_CONTROLE[[#This Row],[Local - Partida]])</f>
        <v>ZKWZLU</v>
      </c>
      <c r="AL501" s="279" t="str">
        <f>IF(BS_CONTROLE[[#This Row],[Local - Encerramento]]=0, "-", BS_CONTROLE[[#This Row],[Local - Encerramento]])</f>
        <v>-</v>
      </c>
      <c r="AM501" s="279" t="str">
        <f>IF(BS_CONTROLE[[#This Row],[Entre - Estações]]=0, "-", BS_CONTROLE[[#This Row],[Entre - Estações]])</f>
        <v>ZKW</v>
      </c>
      <c r="AN501" s="279" t="str">
        <f>IF(BS_CONTROLE[[#This Row],[SB]]=0, "-", BS_CONTROLE[[#This Row],[SB]])</f>
        <v>102ZKW2</v>
      </c>
      <c r="AO501" s="259">
        <f>IF(BS_CONTROLE[[#This Row],[SUB]]=0, "-", BS_CONTROLE[[#This Row],[SUB]])</f>
        <v>55</v>
      </c>
      <c r="AP501" s="260">
        <f>IF(BS_CONTROLE[[#This Row],[KM - Inicio]]=0, "-", BS_CONTROLE[[#This Row],[KM - Inicio]])</f>
        <v>98.16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>
        <f>IF(D501="","*",IFERROR(IF(ISODD(COUNT(AS501:AX501)),"ERRO",SUM((AT501-AS501),(AV501-AU501),(AX501-AW501))),"ERRO"))</f>
        <v>0</v>
      </c>
      <c r="AZ501" s="14"/>
      <c r="BA501" s="72"/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61" t="str">
        <f>IF(BS_CONTROLE[[#This Row],[Responsavel pelo boletim]]=0, "-", BS_CONTROLE[[#This Row],[Responsavel pelo boletim]])</f>
        <v>Daniel / Felipe</v>
      </c>
      <c r="BG501" s="16"/>
      <c r="BH501" s="17"/>
      <c r="BI501" s="17"/>
      <c r="BJ501" s="283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t="23.25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92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74" t="s">
        <v>1638</v>
      </c>
      <c r="W502" s="173" t="s">
        <v>1112</v>
      </c>
      <c r="X502" s="218" t="s">
        <v>662</v>
      </c>
      <c r="Y502" s="158"/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9" t="str">
        <f>IF(BS_CONTROLE[[#This Row],[Local - Partida]]=0, "-", BS_CONTROLE[[#This Row],[Local - Partida]])</f>
        <v>ZKWZLU</v>
      </c>
      <c r="AL502" s="279" t="str">
        <f>IF(BS_CONTROLE[[#This Row],[Local - Encerramento]]=0, "-", BS_CONTROLE[[#This Row],[Local - Encerramento]])</f>
        <v>-</v>
      </c>
      <c r="AM502" s="279" t="str">
        <f>IF(BS_CONTROLE[[#This Row],[Entre - Estações]]=0, "-", BS_CONTROLE[[#This Row],[Entre - Estações]])</f>
        <v>ZLU</v>
      </c>
      <c r="AN502" s="279" t="str">
        <f>IF(BS_CONTROLE[[#This Row],[SB]]=0, "-", BS_CONTROLE[[#This Row],[SB]])</f>
        <v>ZLU1052</v>
      </c>
      <c r="AO502" s="259">
        <f>IF(BS_CONTROLE[[#This Row],[SUB]]=0, "-", BS_CONTROLE[[#This Row],[SUB]])</f>
        <v>55</v>
      </c>
      <c r="AP502" s="260">
        <f>IF(BS_CONTROLE[[#This Row],[KM - Inicio]]=0, "-", BS_CONTROLE[[#This Row],[KM - Inicio]])</f>
        <v>106.02</v>
      </c>
      <c r="AQ502" s="260">
        <f>IF(BS_CONTROLE[[#This Row],[KM - Fim]]=0, "-", BS_CONTROLE[[#This Row],[KM - Fim]])</f>
        <v>106.42</v>
      </c>
      <c r="AR502" s="242"/>
      <c r="AS502" s="242"/>
      <c r="AT502" s="242"/>
      <c r="AU502" s="242"/>
      <c r="AV502" s="242"/>
      <c r="AW502" s="242"/>
      <c r="AX502" s="39"/>
      <c r="AY502" s="12">
        <f>IF(D502="","*",IFERROR(IF(ISODD(COUNT(AS502:AX502)),"ERRO",SUM((AT502-AS502),(AV502-AU502),(AX502-AW502))),"ERRO"))</f>
        <v>0</v>
      </c>
      <c r="AZ502" s="14"/>
      <c r="BA502" s="72"/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61" t="str">
        <f>IF(BS_CONTROLE[[#This Row],[Responsavel pelo boletim]]=0, "-", BS_CONTROLE[[#This Row],[Responsavel pelo boletim]])</f>
        <v>Adenison / Felipe</v>
      </c>
      <c r="BG502" s="16"/>
      <c r="BH502" s="17"/>
      <c r="BI502" s="17"/>
      <c r="BJ502" s="283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/>
      </c>
    </row>
    <row r="503" spans="1:72" ht="23.25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93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74" t="s">
        <v>1639</v>
      </c>
      <c r="W503" s="173" t="s">
        <v>1112</v>
      </c>
      <c r="X503" s="218" t="s">
        <v>662</v>
      </c>
      <c r="Y503" s="158"/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9" t="str">
        <f>IF(BS_CONTROLE[[#This Row],[Local - Partida]]=0, "-", BS_CONTROLE[[#This Row],[Local - Partida]])</f>
        <v>ZKWZLU</v>
      </c>
      <c r="AL503" s="279" t="str">
        <f>IF(BS_CONTROLE[[#This Row],[Local - Encerramento]]=0, "-", BS_CONTROLE[[#This Row],[Local - Encerramento]])</f>
        <v>-</v>
      </c>
      <c r="AM503" s="279" t="str">
        <f>IF(BS_CONTROLE[[#This Row],[Entre - Estações]]=0, "-", BS_CONTROLE[[#This Row],[Entre - Estações]])</f>
        <v>ZLU</v>
      </c>
      <c r="AN503" s="279" t="str">
        <f>IF(BS_CONTROLE[[#This Row],[SB]]=0, "-", BS_CONTROLE[[#This Row],[SB]])</f>
        <v>ZLU1052</v>
      </c>
      <c r="AO503" s="259">
        <f>IF(BS_CONTROLE[[#This Row],[SUB]]=0, "-", BS_CONTROLE[[#This Row],[SUB]])</f>
        <v>55</v>
      </c>
      <c r="AP503" s="260">
        <f>IF(BS_CONTROLE[[#This Row],[KM - Inicio]]=0, "-", BS_CONTROLE[[#This Row],[KM - Inicio]])</f>
        <v>107.25</v>
      </c>
      <c r="AQ503" s="260">
        <f>IF(BS_CONTROLE[[#This Row],[KM - Fim]]=0, "-", BS_CONTROLE[[#This Row],[KM - Fim]])</f>
        <v>107.521</v>
      </c>
      <c r="AR503" s="242"/>
      <c r="AS503" s="242"/>
      <c r="AT503" s="242"/>
      <c r="AU503" s="242"/>
      <c r="AV503" s="242"/>
      <c r="AW503" s="242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61" t="str">
        <f>IF(BS_CONTROLE[[#This Row],[Responsavel pelo boletim]]=0, "-", BS_CONTROLE[[#This Row],[Responsavel pelo boletim]])</f>
        <v>Mateus / Felipe</v>
      </c>
      <c r="BG503" s="16"/>
      <c r="BH503" s="17"/>
      <c r="BI503" s="17"/>
      <c r="BJ503" s="283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/>
      </c>
    </row>
    <row r="504" spans="1:72" ht="23.25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92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74" t="s">
        <v>1640</v>
      </c>
      <c r="W504" s="173" t="s">
        <v>1112</v>
      </c>
      <c r="X504" s="218" t="s">
        <v>662</v>
      </c>
      <c r="Y504" s="158"/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9" t="str">
        <f>IF(BS_CONTROLE[[#This Row],[Local - Partida]]=0, "-", BS_CONTROLE[[#This Row],[Local - Partida]])</f>
        <v>ZKWZLU</v>
      </c>
      <c r="AL504" s="279" t="str">
        <f>IF(BS_CONTROLE[[#This Row],[Local - Encerramento]]=0, "-", BS_CONTROLE[[#This Row],[Local - Encerramento]])</f>
        <v>-</v>
      </c>
      <c r="AM504" s="279" t="str">
        <f>IF(BS_CONTROLE[[#This Row],[Entre - Estações]]=0, "-", BS_CONTROLE[[#This Row],[Entre - Estações]])</f>
        <v>ZLU</v>
      </c>
      <c r="AN504" s="279" t="str">
        <f>IF(BS_CONTROLE[[#This Row],[SB]]=0, "-", BS_CONTROLE[[#This Row],[SB]])</f>
        <v>ZLU1052</v>
      </c>
      <c r="AO504" s="259">
        <f>IF(BS_CONTROLE[[#This Row],[SUB]]=0, "-", BS_CONTROLE[[#This Row],[SUB]])</f>
        <v>55</v>
      </c>
      <c r="AP504" s="260">
        <f>IF(BS_CONTROLE[[#This Row],[KM - Inicio]]=0, "-", BS_CONTROLE[[#This Row],[KM - Inicio]])</f>
        <v>107.5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>
        <f>IF(D504="","*",IFERROR(IF(ISODD(COUNT(AS504:AX504)),"ERRO",SUM((AT504-AS504),(AV504-AU504),(AX504-AW504))),"ERRO"))</f>
        <v>0</v>
      </c>
      <c r="AZ504" s="14"/>
      <c r="BA504" s="72"/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61" t="str">
        <f>IF(BS_CONTROLE[[#This Row],[Responsavel pelo boletim]]=0, "-", BS_CONTROLE[[#This Row],[Responsavel pelo boletim]])</f>
        <v>Cleibson / Felipe</v>
      </c>
      <c r="BG504" s="16"/>
      <c r="BH504" s="17"/>
      <c r="BI504" s="17"/>
      <c r="BJ504" s="283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t="23.25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92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74" t="s">
        <v>1641</v>
      </c>
      <c r="W505" s="173" t="s">
        <v>1112</v>
      </c>
      <c r="X505" s="218" t="s">
        <v>662</v>
      </c>
      <c r="Y505" s="158"/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9" t="str">
        <f>IF(BS_CONTROLE[[#This Row],[Local - Partida]]=0, "-", BS_CONTROLE[[#This Row],[Local - Partida]])</f>
        <v>ZKWZLU</v>
      </c>
      <c r="AL505" s="279" t="str">
        <f>IF(BS_CONTROLE[[#This Row],[Local - Encerramento]]=0, "-", BS_CONTROLE[[#This Row],[Local - Encerramento]])</f>
        <v>-</v>
      </c>
      <c r="AM505" s="279" t="str">
        <f>IF(BS_CONTROLE[[#This Row],[Entre - Estações]]=0, "-", BS_CONTROLE[[#This Row],[Entre - Estações]])</f>
        <v>ZLU</v>
      </c>
      <c r="AN505" s="279" t="str">
        <f>IF(BS_CONTROLE[[#This Row],[SB]]=0, "-", BS_CONTROLE[[#This Row],[SB]])</f>
        <v>ZLU1052</v>
      </c>
      <c r="AO505" s="259">
        <f>IF(BS_CONTROLE[[#This Row],[SUB]]=0, "-", BS_CONTROLE[[#This Row],[SUB]])</f>
        <v>55</v>
      </c>
      <c r="AP505" s="260">
        <f>IF(BS_CONTROLE[[#This Row],[KM - Inicio]]=0, "-", BS_CONTROLE[[#This Row],[KM - Inicio]])</f>
        <v>107.78</v>
      </c>
      <c r="AQ505" s="260">
        <f>IF(BS_CONTROLE[[#This Row],[KM - Fim]]=0, "-", BS_CONTROLE[[#This Row],[KM - Fim]])</f>
        <v>108.23</v>
      </c>
      <c r="AR505" s="242"/>
      <c r="AS505" s="242"/>
      <c r="AT505" s="242"/>
      <c r="AU505" s="242"/>
      <c r="AV505" s="242"/>
      <c r="AW505" s="242"/>
      <c r="AX505" s="39"/>
      <c r="AY505" s="12">
        <f>IF(D505="","*",IFERROR(IF(ISODD(COUNT(AS505:AX505)),"ERRO",SUM((AT505-AS505),(AV505-AU505),(AX505-AW505))),"ERRO"))</f>
        <v>0</v>
      </c>
      <c r="AZ505" s="14"/>
      <c r="BA505" s="72"/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61" t="str">
        <f>IF(BS_CONTROLE[[#This Row],[Responsavel pelo boletim]]=0, "-", BS_CONTROLE[[#This Row],[Responsavel pelo boletim]])</f>
        <v>Carlos / Felipe</v>
      </c>
      <c r="BG505" s="16"/>
      <c r="BH505" s="17"/>
      <c r="BI505" s="17"/>
      <c r="BJ505" s="283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2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9" t="str">
        <f>IF(BS_CONTROLE[[#This Row],[Local - Partida]]=0, "-", BS_CONTROLE[[#This Row],[Local - Partida]])</f>
        <v>-</v>
      </c>
      <c r="AL506" s="279" t="str">
        <f>IF(BS_CONTROLE[[#This Row],[Local - Encerramento]]=0, "-", BS_CONTROLE[[#This Row],[Local - Encerramento]])</f>
        <v>-</v>
      </c>
      <c r="AM506" s="279" t="str">
        <f>IF(BS_CONTROLE[[#This Row],[Entre - Estações]]=0, "-", BS_CONTROLE[[#This Row],[Entre - Estações]])</f>
        <v>-</v>
      </c>
      <c r="AN506" s="279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3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92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74" t="s">
        <v>1452</v>
      </c>
      <c r="W507" s="173" t="s">
        <v>1112</v>
      </c>
      <c r="X507" s="218" t="s">
        <v>667</v>
      </c>
      <c r="Y507" s="158"/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9" t="str">
        <f>IF(BS_CONTROLE[[#This Row],[Local - Partida]]=0, "-", BS_CONTROLE[[#This Row],[Local - Partida]])</f>
        <v>121ZWI2</v>
      </c>
      <c r="AL507" s="279" t="str">
        <f>IF(BS_CONTROLE[[#This Row],[Local - Encerramento]]=0, "-", BS_CONTROLE[[#This Row],[Local - Encerramento]])</f>
        <v>-</v>
      </c>
      <c r="AM507" s="279" t="str">
        <f>IF(BS_CONTROLE[[#This Row],[Entre - Estações]]=0, "-", BS_CONTROLE[[#This Row],[Entre - Estações]])</f>
        <v>ZWI-ZYQ</v>
      </c>
      <c r="AN507" s="279" t="str">
        <f>IF(BS_CONTROLE[[#This Row],[SB]]=0, "-", BS_CONTROLE[[#This Row],[SB]])</f>
        <v>121ZWI2</v>
      </c>
      <c r="AO507" s="259">
        <f>IF(BS_CONTROLE[[#This Row],[SUB]]=0, "-", BS_CONTROLE[[#This Row],[SUB]])</f>
        <v>55</v>
      </c>
      <c r="AP507" s="260">
        <f>IF(BS_CONTROLE[[#This Row],[KM - Inicio]]=0, "-", BS_CONTROLE[[#This Row],[KM - Inicio]])</f>
        <v>120.521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>
        <f>IF(D507="","*",IFERROR(IF(ISODD(COUNT(AS507:AX507)),"ERRO",SUM((AT507-AS507),(AV507-AU507),(AX507-AW507))),"ERRO"))</f>
        <v>0</v>
      </c>
      <c r="AZ507" s="14"/>
      <c r="BA507" s="72"/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61" t="str">
        <f>IF(BS_CONTROLE[[#This Row],[Responsavel pelo boletim]]=0, "-", BS_CONTROLE[[#This Row],[Responsavel pelo boletim]])</f>
        <v>Alisson</v>
      </c>
      <c r="BG507" s="16"/>
      <c r="BH507" s="17"/>
      <c r="BI507" s="17"/>
      <c r="BJ507" s="283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/>
      </c>
    </row>
    <row r="508" spans="1:72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92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74" t="s">
        <v>1452</v>
      </c>
      <c r="W508" s="173" t="s">
        <v>1112</v>
      </c>
      <c r="X508" s="218" t="s">
        <v>667</v>
      </c>
      <c r="Y508" s="158"/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9">
        <f>IF(BS_CONTROLE[[#This Row],[Local - Partida]]=0, "-", BS_CONTROLE[[#This Row],[Local - Partida]])</f>
        <v>1231212</v>
      </c>
      <c r="AL508" s="279" t="str">
        <f>IF(BS_CONTROLE[[#This Row],[Local - Encerramento]]=0, "-", BS_CONTROLE[[#This Row],[Local - Encerramento]])</f>
        <v>-</v>
      </c>
      <c r="AM508" s="279" t="str">
        <f>IF(BS_CONTROLE[[#This Row],[Entre - Estações]]=0, "-", BS_CONTROLE[[#This Row],[Entre - Estações]])</f>
        <v>ZWI-ZYQ</v>
      </c>
      <c r="AN508" s="279">
        <f>IF(BS_CONTROLE[[#This Row],[SB]]=0, "-", BS_CONTROLE[[#This Row],[SB]])</f>
        <v>1231212</v>
      </c>
      <c r="AO508" s="259">
        <f>IF(BS_CONTROLE[[#This Row],[SUB]]=0, "-", BS_CONTROLE[[#This Row],[SUB]])</f>
        <v>55</v>
      </c>
      <c r="AP508" s="260">
        <f>IF(BS_CONTROLE[[#This Row],[KM - Inicio]]=0, "-", BS_CONTROLE[[#This Row],[KM - Inicio]])</f>
        <v>121.63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>
        <f>IF(D508="","*",IFERROR(IF(ISODD(COUNT(AS508:AX508)),"ERRO",SUM((AT508-AS508),(AV508-AU508),(AX508-AW508))),"ERRO"))</f>
        <v>0</v>
      </c>
      <c r="AZ508" s="14"/>
      <c r="BA508" s="72"/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61" t="str">
        <f>IF(BS_CONTROLE[[#This Row],[Responsavel pelo boletim]]=0, "-", BS_CONTROLE[[#This Row],[Responsavel pelo boletim]])</f>
        <v>Alisson</v>
      </c>
      <c r="BG508" s="16"/>
      <c r="BH508" s="17"/>
      <c r="BI508" s="17"/>
      <c r="BJ508" s="283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2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173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79" t="str">
        <f>IF(BS_CONTROLE[[#This Row],[Local - Partida]]=0, "-", BS_CONTROLE[[#This Row],[Local - Partida]])</f>
        <v>-</v>
      </c>
      <c r="AL509" s="279" t="str">
        <f>IF(BS_CONTROLE[[#This Row],[Local - Encerramento]]=0, "-", BS_CONTROLE[[#This Row],[Local - Encerramento]])</f>
        <v>-</v>
      </c>
      <c r="AM509" s="279" t="str">
        <f>IF(BS_CONTROLE[[#This Row],[Entre - Estações]]=0, "-", BS_CONTROLE[[#This Row],[Entre - Estações]])</f>
        <v>-</v>
      </c>
      <c r="AN509" s="279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3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>
      <c r="A510" s="167" t="str">
        <f t="shared" si="51"/>
        <v>W6046013</v>
      </c>
      <c r="B510" s="168">
        <v>46013</v>
      </c>
      <c r="C510" s="8"/>
      <c r="D510" s="52" t="s">
        <v>542</v>
      </c>
      <c r="E510" s="292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74" t="s">
        <v>938</v>
      </c>
      <c r="W510" s="173" t="s">
        <v>1642</v>
      </c>
      <c r="X510" s="218" t="s">
        <v>667</v>
      </c>
      <c r="Y510" s="158"/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9" t="str">
        <f>IF(BS_CONTROLE[[#This Row],[Local - Partida]]=0, "-", BS_CONTROLE[[#This Row],[Local - Partida]])</f>
        <v>ZEM1302</v>
      </c>
      <c r="AL510" s="279" t="str">
        <f>IF(BS_CONTROLE[[#This Row],[Local - Encerramento]]=0, "-", BS_CONTROLE[[#This Row],[Local - Encerramento]])</f>
        <v>ZEM1302</v>
      </c>
      <c r="AM510" s="279" t="str">
        <f>IF(BS_CONTROLE[[#This Row],[Entre - Estações]]=0, "-", BS_CONTROLE[[#This Row],[Entre - Estações]])</f>
        <v>ZEJ-ZEV</v>
      </c>
      <c r="AN510" s="279" t="str">
        <f>IF(BS_CONTROLE[[#This Row],[SB]]=0, "-", BS_CONTROLE[[#This Row],[SB]])</f>
        <v>ZRB2</v>
      </c>
      <c r="AO510" s="259">
        <f>IF(BS_CONTROLE[[#This Row],[SUB]]=0, "-", BS_CONTROLE[[#This Row],[SUB]])</f>
        <v>55</v>
      </c>
      <c r="AP510" s="260">
        <f>IF(BS_CONTROLE[[#This Row],[KM - Inicio]]=0, "-", BS_CONTROLE[[#This Row],[KM - Inicio]])</f>
        <v>152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61" t="str">
        <f>IF(BS_CONTROLE[[#This Row],[Responsavel pelo boletim]]=0, "-", BS_CONTROLE[[#This Row],[Responsavel pelo boletim]])</f>
        <v>Felipe</v>
      </c>
      <c r="BG510" s="16"/>
      <c r="BH510" s="17"/>
      <c r="BI510" s="17"/>
      <c r="BJ510" s="283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2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9" t="str">
        <f>IF(BS_CONTROLE[[#This Row],[Local - Partida]]=0, "-", BS_CONTROLE[[#This Row],[Local - Partida]])</f>
        <v>-</v>
      </c>
      <c r="AL511" s="279" t="str">
        <f>IF(BS_CONTROLE[[#This Row],[Local - Encerramento]]=0, "-", BS_CONTROLE[[#This Row],[Local - Encerramento]])</f>
        <v>-</v>
      </c>
      <c r="AM511" s="279" t="str">
        <f>IF(BS_CONTROLE[[#This Row],[Entre - Estações]]=0, "-", BS_CONTROLE[[#This Row],[Entre - Estações]])</f>
        <v>-</v>
      </c>
      <c r="AN511" s="279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3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>
      <c r="A512" s="167" t="str">
        <f t="shared" si="51"/>
        <v>V9846013</v>
      </c>
      <c r="B512" s="168">
        <v>46013</v>
      </c>
      <c r="C512" s="8"/>
      <c r="D512" s="52" t="s">
        <v>1378</v>
      </c>
      <c r="E512" s="292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1643</v>
      </c>
      <c r="N512" s="204" t="s">
        <v>1644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74" t="s">
        <v>1645</v>
      </c>
      <c r="W512" s="173" t="s">
        <v>1646</v>
      </c>
      <c r="X512" s="52" t="s">
        <v>662</v>
      </c>
      <c r="Y512" s="158"/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9" t="str">
        <f>IF(BS_CONTROLE[[#This Row],[Local - Partida]]=0, "-", BS_CONTROLE[[#This Row],[Local - Partida]])</f>
        <v>102ZKW2</v>
      </c>
      <c r="AL512" s="279" t="str">
        <f>IF(BS_CONTROLE[[#This Row],[Local - Encerramento]]=0, "-", BS_CONTROLE[[#This Row],[Local - Encerramento]])</f>
        <v>ZEV2</v>
      </c>
      <c r="AM512" s="279" t="str">
        <f>IF(BS_CONTROLE[[#This Row],[Entre - Estações]]=0, "-", BS_CONTROLE[[#This Row],[Entre - Estações]])</f>
        <v>ZKW-ZEV</v>
      </c>
      <c r="AN512" s="279" t="str">
        <f>IF(BS_CONTROLE[[#This Row],[SB]]=0, "-", BS_CONTROLE[[#This Row],[SB]])</f>
        <v>ZKWZEV</v>
      </c>
      <c r="AO512" s="259">
        <f>IF(BS_CONTROLE[[#This Row],[SUB]]=0, "-", BS_CONTROLE[[#This Row],[SUB]])</f>
        <v>55</v>
      </c>
      <c r="AP512" s="260">
        <f>IF(BS_CONTROLE[[#This Row],[KM - Inicio]]=0, "-", BS_CONTROLE[[#This Row],[KM - Inicio]])</f>
        <v>102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>
        <f>IF(D512="","*",IFERROR(IF(ISODD(COUNT(AS512:AX512)),"ERRO",SUM((AT512-AS512),(AV512-AU512),(AX512-AW512))),"ERRO"))</f>
        <v>0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61" t="str">
        <f>IF(BS_CONTROLE[[#This Row],[Responsavel pelo boletim]]=0, "-", BS_CONTROLE[[#This Row],[Responsavel pelo boletim]])</f>
        <v>Andresa / John</v>
      </c>
      <c r="BG512" s="16"/>
      <c r="BH512" s="17"/>
      <c r="BI512" s="17"/>
      <c r="BJ512" s="283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 e Intervalo</v>
      </c>
      <c r="BR512" s="19">
        <f>IF(OR(B512="",F512=""),"*",AY512/P512)</f>
        <v>0</v>
      </c>
      <c r="BS512" s="19">
        <f>IF(OR(B512="",F512=""),"*",BA512/Q512)</f>
        <v>0</v>
      </c>
      <c r="BT512" s="225" t="str">
        <f t="shared" si="53"/>
        <v/>
      </c>
    </row>
    <row r="513" spans="1:72">
      <c r="A513" s="167" t="str">
        <f t="shared" si="51"/>
        <v>E4246013</v>
      </c>
      <c r="B513" s="168">
        <v>46013</v>
      </c>
      <c r="C513" s="8"/>
      <c r="D513" s="52" t="s">
        <v>463</v>
      </c>
      <c r="E513" s="292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74" t="s">
        <v>950</v>
      </c>
      <c r="W513" s="173" t="s">
        <v>1647</v>
      </c>
      <c r="X513" s="218" t="s">
        <v>667</v>
      </c>
      <c r="Y513" s="158"/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9" t="str">
        <f>IF(BS_CONTROLE[[#This Row],[Local - Partida]]=0, "-", BS_CONTROLE[[#This Row],[Local - Partida]])</f>
        <v>Z3VZEV</v>
      </c>
      <c r="AL513" s="279" t="str">
        <f>IF(BS_CONTROLE[[#This Row],[Local - Encerramento]]=0, "-", BS_CONTROLE[[#This Row],[Local - Encerramento]])</f>
        <v>102ZKW2</v>
      </c>
      <c r="AM513" s="279" t="str">
        <f>IF(BS_CONTROLE[[#This Row],[Entre - Estações]]=0, "-", BS_CONTROLE[[#This Row],[Entre - Estações]])</f>
        <v>ZEV-ZKW</v>
      </c>
      <c r="AN513" s="279" t="str">
        <f>IF(BS_CONTROLE[[#This Row],[SB]]=0, "-", BS_CONTROLE[[#This Row],[SB]])</f>
        <v>ZEVZKW</v>
      </c>
      <c r="AO513" s="259">
        <f>IF(BS_CONTROLE[[#This Row],[SUB]]=0, "-", BS_CONTROLE[[#This Row],[SUB]])</f>
        <v>54</v>
      </c>
      <c r="AP513" s="260">
        <f>IF(BS_CONTROLE[[#This Row],[KM - Inicio]]=0, "-", BS_CONTROLE[[#This Row],[KM - Inicio]])</f>
        <v>65.25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>
        <f>IF(D513="","*",IFERROR(IF(ISODD(COUNT(AS513:AX513)),"ERRO",SUM((AT513-AS513),(AV513-AU513),(AX513-AW513))),"ERRO"))</f>
        <v>0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61" t="str">
        <f>IF(BS_CONTROLE[[#This Row],[Responsavel pelo boletim]]=0, "-", BS_CONTROLE[[#This Row],[Responsavel pelo boletim]])</f>
        <v>PCM Via</v>
      </c>
      <c r="BG513" s="16"/>
      <c r="BH513" s="17"/>
      <c r="BI513" s="17"/>
      <c r="BJ513" s="283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 e Intervalo</v>
      </c>
      <c r="BR513" s="19">
        <f>IF(OR(B513="",F513=""),"*",AY513/P513)</f>
        <v>0</v>
      </c>
      <c r="BS513" s="19">
        <f>IF(OR(B513="",F513=""),"*",BA513/Q513)</f>
        <v>0</v>
      </c>
      <c r="BT513" s="225" t="str">
        <f t="shared" si="53"/>
        <v/>
      </c>
    </row>
    <row r="514" spans="1:72" ht="23.25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92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74" t="s">
        <v>1648</v>
      </c>
      <c r="W514" s="173" t="s">
        <v>1130</v>
      </c>
      <c r="X514" s="218" t="s">
        <v>667</v>
      </c>
      <c r="Y514" s="158"/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9" t="str">
        <f>IF(BS_CONTROLE[[#This Row],[Local - Partida]]=0, "-", BS_CONTROLE[[#This Row],[Local - Partida]])</f>
        <v>ZEZ2</v>
      </c>
      <c r="AL514" s="279" t="str">
        <f>IF(BS_CONTROLE[[#This Row],[Local - Encerramento]]=0, "-", BS_CONTROLE[[#This Row],[Local - Encerramento]])</f>
        <v>-</v>
      </c>
      <c r="AM514" s="279" t="str">
        <f>IF(BS_CONTROLE[[#This Row],[Entre - Estações]]=0, "-", BS_CONTROLE[[#This Row],[Entre - Estações]])</f>
        <v>ZEZ-069</v>
      </c>
      <c r="AN514" s="279" t="str">
        <f>IF(BS_CONTROLE[[#This Row],[SB]]=0, "-", BS_CONTROLE[[#This Row],[SB]])</f>
        <v>ZEZ2</v>
      </c>
      <c r="AO514" s="259">
        <f>IF(BS_CONTROLE[[#This Row],[SUB]]=0, "-", BS_CONTROLE[[#This Row],[SUB]])</f>
        <v>92</v>
      </c>
      <c r="AP514" s="260">
        <f>IF(BS_CONTROLE[[#This Row],[KM - Inicio]]=0, "-", BS_CONTROLE[[#This Row],[KM - Inicio]])</f>
        <v>74.7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61" t="str">
        <f>IF(BS_CONTROLE[[#This Row],[Responsavel pelo boletim]]=0, "-", BS_CONTROLE[[#This Row],[Responsavel pelo boletim]])</f>
        <v>Edson / Moisés</v>
      </c>
      <c r="BG514" s="16"/>
      <c r="BH514" s="17"/>
      <c r="BI514" s="17"/>
      <c r="BJ514" s="283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12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74" t="s">
        <v>1649</v>
      </c>
      <c r="W515" s="173" t="s">
        <v>1650</v>
      </c>
      <c r="X515" s="218" t="s">
        <v>667</v>
      </c>
      <c r="Y515" s="158"/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9" t="str">
        <f>IF(BS_CONTROLE[[#This Row],[Local - Partida]]=0, "-", BS_CONTROLE[[#This Row],[Local - Partida]])</f>
        <v>K84ZXW2</v>
      </c>
      <c r="AL515" s="279" t="str">
        <f>IF(BS_CONTROLE[[#This Row],[Local - Encerramento]]=0, "-", BS_CONTROLE[[#This Row],[Local - Encerramento]])</f>
        <v>-</v>
      </c>
      <c r="AM515" s="279" t="str">
        <f>IF(BS_CONTROLE[[#This Row],[Entre - Estações]]=0, "-", BS_CONTROLE[[#This Row],[Entre - Estações]])</f>
        <v>ZXW</v>
      </c>
      <c r="AN515" s="279" t="str">
        <f>IF(BS_CONTROLE[[#This Row],[SB]]=0, "-", BS_CONTROLE[[#This Row],[SB]])</f>
        <v>K84ZXW2</v>
      </c>
      <c r="AO515" s="259">
        <f>IF(BS_CONTROLE[[#This Row],[SUB]]=0, "-", BS_CONTROLE[[#This Row],[SUB]])</f>
        <v>92</v>
      </c>
      <c r="AP515" s="260">
        <f>IF(BS_CONTROLE[[#This Row],[KM - Inicio]]=0, "-", BS_CONTROLE[[#This Row],[KM - Inicio]])</f>
        <v>83.3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>
        <f>IF(D515="","*",IFERROR(IF(ISODD(COUNT(AS515:AX515)),"ERRO",SUM((AT515-AS515),(AV515-AU515),(AX515-AW515))),"ERRO"))</f>
        <v>0</v>
      </c>
      <c r="AZ515" s="14"/>
      <c r="BA515" s="72"/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61" t="str">
        <f>IF(BS_CONTROLE[[#This Row],[Responsavel pelo boletim]]=0, "-", BS_CONTROLE[[#This Row],[Responsavel pelo boletim]])</f>
        <v>Antoni / Moisés</v>
      </c>
      <c r="BG515" s="16"/>
      <c r="BH515" s="17"/>
      <c r="BI515" s="17"/>
      <c r="BJ515" s="283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/>
      </c>
    </row>
    <row r="516" spans="1:72">
      <c r="A516" s="167" t="str">
        <f t="shared" si="51"/>
        <v>W6146013</v>
      </c>
      <c r="B516" s="168">
        <v>46013</v>
      </c>
      <c r="C516" s="8"/>
      <c r="D516" s="52" t="s">
        <v>543</v>
      </c>
      <c r="E516" s="312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61" t="s">
        <v>1126</v>
      </c>
      <c r="X516" s="218" t="s">
        <v>662</v>
      </c>
      <c r="Y516" s="158"/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9" t="str">
        <f>IF(BS_CONTROLE[[#This Row],[Local - Partida]]=0, "-", BS_CONTROLE[[#This Row],[Local - Partida]])</f>
        <v>K67ZEV1</v>
      </c>
      <c r="AL516" s="279" t="str">
        <f>IF(BS_CONTROLE[[#This Row],[Local - Encerramento]]=0, "-", BS_CONTROLE[[#This Row],[Local - Encerramento]])</f>
        <v>K67ZEV1</v>
      </c>
      <c r="AM516" s="279" t="str">
        <f>IF(BS_CONTROLE[[#This Row],[Entre - Estações]]=0, "-", BS_CONTROLE[[#This Row],[Entre - Estações]])</f>
        <v>ZEV-ZXW</v>
      </c>
      <c r="AN516" s="279" t="str">
        <f>IF(BS_CONTROLE[[#This Row],[SB]]=0, "-", BS_CONTROLE[[#This Row],[SB]])</f>
        <v>K84ZXW2</v>
      </c>
      <c r="AO516" s="259">
        <f>IF(BS_CONTROLE[[#This Row],[SUB]]=0, "-", BS_CONTROLE[[#This Row],[SUB]])</f>
        <v>92</v>
      </c>
      <c r="AP516" s="260">
        <f>IF(BS_CONTROLE[[#This Row],[KM - Inicio]]=0, "-", BS_CONTROLE[[#This Row],[KM - Inicio]])</f>
        <v>83.7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>
        <f>IF(D516="","*",IFERROR(IF(ISODD(COUNT(AS516:AX516)),"ERRO",SUM((AT516-AS516),(AV516-AU516),(AX516-AW516))),"ERRO"))</f>
        <v>0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61" t="str">
        <f>IF(BS_CONTROLE[[#This Row],[Responsavel pelo boletim]]=0, "-", BS_CONTROLE[[#This Row],[Responsavel pelo boletim]])</f>
        <v>Moisés</v>
      </c>
      <c r="BG516" s="16"/>
      <c r="BH516" s="17"/>
      <c r="BI516" s="17"/>
      <c r="BJ516" s="283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 e Intervalo</v>
      </c>
      <c r="BR516" s="19">
        <f>IF(OR(B516="",F516=""),"*",AY516/P516)</f>
        <v>0</v>
      </c>
      <c r="BS516" s="19">
        <f>IF(OR(B516="",F516=""),"*",BA516/Q516)</f>
        <v>0</v>
      </c>
      <c r="BT516" s="225" t="str">
        <f t="shared" si="53"/>
        <v/>
      </c>
    </row>
    <row r="517" spans="1:72">
      <c r="A517" s="167" t="str">
        <f t="shared" si="51"/>
        <v>W6246013</v>
      </c>
      <c r="B517" s="168">
        <v>46013</v>
      </c>
      <c r="C517" s="8"/>
      <c r="D517" s="52" t="s">
        <v>544</v>
      </c>
      <c r="E517" s="292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61" t="s">
        <v>1126</v>
      </c>
      <c r="X517" s="218" t="s">
        <v>662</v>
      </c>
      <c r="Y517" s="158"/>
      <c r="Z517" s="158"/>
      <c r="AA517" s="217">
        <v>1</v>
      </c>
      <c r="AB517" s="172" t="s">
        <v>659</v>
      </c>
      <c r="AC517" s="172" t="s">
        <v>654</v>
      </c>
      <c r="AD517" s="314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9" t="str">
        <f>IF(BS_CONTROLE[[#This Row],[Local - Partida]]=0, "-", BS_CONTROLE[[#This Row],[Local - Partida]])</f>
        <v>ZPT1051</v>
      </c>
      <c r="AL517" s="279" t="str">
        <f>IF(BS_CONTROLE[[#This Row],[Local - Encerramento]]=0, "-", BS_CONTROLE[[#This Row],[Local - Encerramento]])</f>
        <v>ZPTZDR</v>
      </c>
      <c r="AM517" s="279" t="str">
        <f>IF(BS_CONTROLE[[#This Row],[Entre - Estações]]=0, "-", BS_CONTROLE[[#This Row],[Entre - Estações]])</f>
        <v>ZPT-ZXW</v>
      </c>
      <c r="AN517" s="279" t="str">
        <f>IF(BS_CONTROLE[[#This Row],[SB]]=0, "-", BS_CONTROLE[[#This Row],[SB]])</f>
        <v>K84ZXW1</v>
      </c>
      <c r="AO517" s="259">
        <f>IF(BS_CONTROLE[[#This Row],[SUB]]=0, "-", BS_CONTROLE[[#This Row],[SUB]])</f>
        <v>54</v>
      </c>
      <c r="AP517" s="260">
        <f>IF(BS_CONTROLE[[#This Row],[KM - Inicio]]=0, "-", BS_CONTROLE[[#This Row],[KM - Inicio]])</f>
        <v>83.7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>
        <f>IF(D517="","*",IFERROR(IF(ISODD(COUNT(AS517:AX517)),"ERRO",SUM((AT517-AS517),(AV517-AU517),(AX517-AW517))),"ERRO"))</f>
        <v>0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61" t="str">
        <f>IF(BS_CONTROLE[[#This Row],[Responsavel pelo boletim]]=0, "-", BS_CONTROLE[[#This Row],[Responsavel pelo boletim]])</f>
        <v>Moisés</v>
      </c>
      <c r="BG517" s="16"/>
      <c r="BH517" s="17"/>
      <c r="BI517" s="17"/>
      <c r="BJ517" s="283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 e Intervalo</v>
      </c>
      <c r="BR517" s="19">
        <f>IF(OR(B517="",F517=""),"*",AY517/P517)</f>
        <v>0</v>
      </c>
      <c r="BS517" s="19">
        <f>IF(OR(B517="",F517=""),"*",BA517/Q517)</f>
        <v>0</v>
      </c>
      <c r="BT517" s="225" t="str">
        <f t="shared" si="53"/>
        <v/>
      </c>
    </row>
    <row r="518" spans="1:72">
      <c r="A518" s="167" t="str">
        <f t="shared" si="51"/>
        <v>V8546013</v>
      </c>
      <c r="B518" s="168">
        <v>46013</v>
      </c>
      <c r="C518" s="8"/>
      <c r="D518" s="52" t="s">
        <v>512</v>
      </c>
      <c r="E518" s="292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61" t="s">
        <v>1098</v>
      </c>
      <c r="X518" s="218" t="s">
        <v>667</v>
      </c>
      <c r="Y518" s="158"/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9" t="str">
        <f>IF(BS_CONTROLE[[#This Row],[Local - Partida]]=0, "-", BS_CONTROLE[[#This Row],[Local - Partida]])</f>
        <v>109ZPT2</v>
      </c>
      <c r="AL518" s="279" t="str">
        <f>IF(BS_CONTROLE[[#This Row],[Local - Encerramento]]=0, "-", BS_CONTROLE[[#This Row],[Local - Encerramento]])</f>
        <v>ZPTZDR</v>
      </c>
      <c r="AM518" s="279" t="str">
        <f>IF(BS_CONTROLE[[#This Row],[Entre - Estações]]=0, "-", BS_CONTROLE[[#This Row],[Entre - Estações]])</f>
        <v>ZGM1</v>
      </c>
      <c r="AN518" s="279" t="str">
        <f>IF(BS_CONTROLE[[#This Row],[SB]]=0, "-", BS_CONTROLE[[#This Row],[SB]])</f>
        <v>ZGM1</v>
      </c>
      <c r="AO518" s="259">
        <f>IF(BS_CONTROLE[[#This Row],[SUB]]=0, "-", BS_CONTROLE[[#This Row],[SUB]])</f>
        <v>30</v>
      </c>
      <c r="AP518" s="260">
        <f>IF(BS_CONTROLE[[#This Row],[KM - Inicio]]=0, "-", BS_CONTROLE[[#This Row],[KM - Inicio]])</f>
        <v>114.3</v>
      </c>
      <c r="AQ518" s="260">
        <f>IF(BS_CONTROLE[[#This Row],[KM - Fim]]=0, "-", BS_CONTROLE[[#This Row],[KM - Fim]])</f>
        <v>115</v>
      </c>
      <c r="AR518" s="242"/>
      <c r="AS518" s="242"/>
      <c r="AT518" s="242"/>
      <c r="AU518" s="242"/>
      <c r="AV518" s="242"/>
      <c r="AW518" s="242"/>
      <c r="AX518" s="39"/>
      <c r="AY518" s="12">
        <f>IF(D518="","*",IFERROR(IF(ISODD(COUNT(AS518:AX518)),"ERRO",SUM((AT518-AS518),(AV518-AU518),(AX518-AW518))),"ERRO"))</f>
        <v>0</v>
      </c>
      <c r="AZ518" s="14"/>
      <c r="BA518" s="72"/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61" t="str">
        <f>IF(BS_CONTROLE[[#This Row],[Responsavel pelo boletim]]=0, "-", BS_CONTROLE[[#This Row],[Responsavel pelo boletim]])</f>
        <v>Saulo</v>
      </c>
      <c r="BG518" s="16"/>
      <c r="BH518" s="17"/>
      <c r="BI518" s="17"/>
      <c r="BJ518" s="283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/>
      </c>
    </row>
    <row r="519" spans="1:72">
      <c r="A519" s="167" t="str">
        <f t="shared" ref="A519:A553" si="54">D519&amp;B519</f>
        <v>DIEGO (TF-42)46013</v>
      </c>
      <c r="B519" s="168">
        <v>46013</v>
      </c>
      <c r="C519" s="8"/>
      <c r="D519" s="52" t="s">
        <v>583</v>
      </c>
      <c r="E519" s="292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74" t="s">
        <v>963</v>
      </c>
      <c r="W519" s="26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9" t="str">
        <f>IF(BS_CONTROLE[[#This Row],[Local - Partida]]=0, "-", BS_CONTROLE[[#This Row],[Local - Partida]])</f>
        <v>-</v>
      </c>
      <c r="AL519" s="279" t="str">
        <f>IF(BS_CONTROLE[[#This Row],[Local - Encerramento]]=0, "-", BS_CONTROLE[[#This Row],[Local - Encerramento]])</f>
        <v>-</v>
      </c>
      <c r="AM519" s="279" t="str">
        <f>IF(BS_CONTROLE[[#This Row],[Entre - Estações]]=0, "-", BS_CONTROLE[[#This Row],[Entre - Estações]])</f>
        <v>ZGM-109</v>
      </c>
      <c r="AN519" s="279" t="str">
        <f>IF(BS_CONTROLE[[#This Row],[SB]]=0, "-", BS_CONTROLE[[#This Row],[SB]])</f>
        <v>117ZGM2</v>
      </c>
      <c r="AO519" s="259">
        <f>IF(BS_CONTROLE[[#This Row],[SUB]]=0, "-", BS_CONTROLE[[#This Row],[SUB]])</f>
        <v>53</v>
      </c>
      <c r="AP519" s="260">
        <f>IF(BS_CONTROLE[[#This Row],[KM - Inicio]]=0, "-", BS_CONTROLE[[#This Row],[KM - Inicio]])</f>
        <v>115.6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6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83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Produção e Intervalo</v>
      </c>
      <c r="BR519" s="19">
        <f>IF(OR(B519="",F519=""),"*",AY519/P519)</f>
        <v>0</v>
      </c>
      <c r="BS519" s="19">
        <f>IF(OR(B519="",F519=""),"*",BA519/Q519)</f>
        <v>0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2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9" t="str">
        <f>IF(BS_CONTROLE[[#This Row],[Local - Partida]]=0, "-", BS_CONTROLE[[#This Row],[Local - Partida]])</f>
        <v>-</v>
      </c>
      <c r="AL520" s="279" t="str">
        <f>IF(BS_CONTROLE[[#This Row],[Local - Encerramento]]=0, "-", BS_CONTROLE[[#This Row],[Local - Encerramento]])</f>
        <v>-</v>
      </c>
      <c r="AM520" s="279" t="str">
        <f>IF(BS_CONTROLE[[#This Row],[Entre - Estações]]=0, "-", BS_CONTROLE[[#This Row],[Entre - Estações]])</f>
        <v>-</v>
      </c>
      <c r="AN520" s="279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3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2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9" t="str">
        <f>IF(BS_CONTROLE[[#This Row],[Local - Partida]]=0, "-", BS_CONTROLE[[#This Row],[Local - Partida]])</f>
        <v>-</v>
      </c>
      <c r="AL521" s="279" t="str">
        <f>IF(BS_CONTROLE[[#This Row],[Local - Encerramento]]=0, "-", BS_CONTROLE[[#This Row],[Local - Encerramento]])</f>
        <v>-</v>
      </c>
      <c r="AM521" s="279" t="str">
        <f>IF(BS_CONTROLE[[#This Row],[Entre - Estações]]=0, "-", BS_CONTROLE[[#This Row],[Entre - Estações]])</f>
        <v>-</v>
      </c>
      <c r="AN521" s="279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3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2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04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20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173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79" t="str">
        <f>IF(BS_CONTROLE[[#This Row],[Local - Partida]]=0, "-", BS_CONTROLE[[#This Row],[Local - Partida]])</f>
        <v>-</v>
      </c>
      <c r="AL522" s="279" t="str">
        <f>IF(BS_CONTROLE[[#This Row],[Local - Encerramento]]=0, "-", BS_CONTROLE[[#This Row],[Local - Encerramento]])</f>
        <v>-</v>
      </c>
      <c r="AM522" s="279" t="str">
        <f>IF(BS_CONTROLE[[#This Row],[Entre - Estações]]=0, "-", BS_CONTROLE[[#This Row],[Entre - Estações]])</f>
        <v>-</v>
      </c>
      <c r="AN522" s="279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0"/>
      <c r="AS522" s="280"/>
      <c r="AT522" s="280"/>
      <c r="AU522" s="280"/>
      <c r="AV522" s="280"/>
      <c r="AW522" s="280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4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2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9" t="str">
        <f>IF(BS_CONTROLE[[#This Row],[Local - Partida]]=0, "-", BS_CONTROLE[[#This Row],[Local - Partida]])</f>
        <v>-</v>
      </c>
      <c r="AL523" s="279" t="str">
        <f>IF(BS_CONTROLE[[#This Row],[Local - Encerramento]]=0, "-", BS_CONTROLE[[#This Row],[Local - Encerramento]])</f>
        <v>-</v>
      </c>
      <c r="AM523" s="279" t="str">
        <f>IF(BS_CONTROLE[[#This Row],[Entre - Estações]]=0, "-", BS_CONTROLE[[#This Row],[Entre - Estações]])</f>
        <v>-</v>
      </c>
      <c r="AN523" s="279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3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2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9" t="str">
        <f>IF(BS_CONTROLE[[#This Row],[Local - Partida]]=0, "-", BS_CONTROLE[[#This Row],[Local - Partida]])</f>
        <v>-</v>
      </c>
      <c r="AL524" s="279" t="str">
        <f>IF(BS_CONTROLE[[#This Row],[Local - Encerramento]]=0, "-", BS_CONTROLE[[#This Row],[Local - Encerramento]])</f>
        <v>-</v>
      </c>
      <c r="AM524" s="279" t="str">
        <f>IF(BS_CONTROLE[[#This Row],[Entre - Estações]]=0, "-", BS_CONTROLE[[#This Row],[Entre - Estações]])</f>
        <v>-</v>
      </c>
      <c r="AN524" s="279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0"/>
      <c r="AS524" s="280"/>
      <c r="AT524" s="280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3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2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9" t="str">
        <f>IF(BS_CONTROLE[[#This Row],[Local - Partida]]=0, "-", BS_CONTROLE[[#This Row],[Local - Partida]])</f>
        <v>-</v>
      </c>
      <c r="AL525" s="279" t="str">
        <f>IF(BS_CONTROLE[[#This Row],[Local - Encerramento]]=0, "-", BS_CONTROLE[[#This Row],[Local - Encerramento]])</f>
        <v>-</v>
      </c>
      <c r="AM525" s="279" t="str">
        <f>IF(BS_CONTROLE[[#This Row],[Entre - Estações]]=0, "-", BS_CONTROLE[[#This Row],[Entre - Estações]])</f>
        <v>-</v>
      </c>
      <c r="AN525" s="279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0"/>
      <c r="AS525" s="280"/>
      <c r="AT525" s="280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3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2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9" t="str">
        <f>IF(BS_CONTROLE[[#This Row],[Local - Partida]]=0, "-", BS_CONTROLE[[#This Row],[Local - Partida]])</f>
        <v>-</v>
      </c>
      <c r="AL526" s="279" t="str">
        <f>IF(BS_CONTROLE[[#This Row],[Local - Encerramento]]=0, "-", BS_CONTROLE[[#This Row],[Local - Encerramento]])</f>
        <v>-</v>
      </c>
      <c r="AM526" s="279" t="str">
        <f>IF(BS_CONTROLE[[#This Row],[Entre - Estações]]=0, "-", BS_CONTROLE[[#This Row],[Entre - Estações]])</f>
        <v>-</v>
      </c>
      <c r="AN526" s="279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0"/>
      <c r="AS526" s="280"/>
      <c r="AT526" s="280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3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3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9" t="str">
        <f>IF(BS_CONTROLE[[#This Row],[Local - Partida]]=0, "-", BS_CONTROLE[[#This Row],[Local - Partida]])</f>
        <v>-</v>
      </c>
      <c r="AL527" s="279" t="str">
        <f>IF(BS_CONTROLE[[#This Row],[Local - Encerramento]]=0, "-", BS_CONTROLE[[#This Row],[Local - Encerramento]])</f>
        <v>-</v>
      </c>
      <c r="AM527" s="279" t="str">
        <f>IF(BS_CONTROLE[[#This Row],[Entre - Estações]]=0, "-", BS_CONTROLE[[#This Row],[Entre - Estações]])</f>
        <v>-</v>
      </c>
      <c r="AN527" s="279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0"/>
      <c r="AS527" s="280"/>
      <c r="AT527" s="280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3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2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9" t="str">
        <f>IF(BS_CONTROLE[[#This Row],[Local - Partida]]=0, "-", BS_CONTROLE[[#This Row],[Local - Partida]])</f>
        <v>-</v>
      </c>
      <c r="AL528" s="279" t="str">
        <f>IF(BS_CONTROLE[[#This Row],[Local - Encerramento]]=0, "-", BS_CONTROLE[[#This Row],[Local - Encerramento]])</f>
        <v>-</v>
      </c>
      <c r="AM528" s="279" t="str">
        <f>IF(BS_CONTROLE[[#This Row],[Entre - Estações]]=0, "-", BS_CONTROLE[[#This Row],[Entre - Estações]])</f>
        <v>-</v>
      </c>
      <c r="AN528" s="279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0"/>
      <c r="AS528" s="280"/>
      <c r="AT528" s="280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3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2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9" t="str">
        <f>IF(BS_CONTROLE[[#This Row],[Local - Partida]]=0, "-", BS_CONTROLE[[#This Row],[Local - Partida]])</f>
        <v>-</v>
      </c>
      <c r="AL529" s="279" t="str">
        <f>IF(BS_CONTROLE[[#This Row],[Local - Encerramento]]=0, "-", BS_CONTROLE[[#This Row],[Local - Encerramento]])</f>
        <v>-</v>
      </c>
      <c r="AM529" s="279" t="str">
        <f>IF(BS_CONTROLE[[#This Row],[Entre - Estações]]=0, "-", BS_CONTROLE[[#This Row],[Entre - Estações]])</f>
        <v>-</v>
      </c>
      <c r="AN529" s="279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0"/>
      <c r="AS529" s="280"/>
      <c r="AT529" s="280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3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2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9" t="str">
        <f>IF(BS_CONTROLE[[#This Row],[Local - Partida]]=0, "-", BS_CONTROLE[[#This Row],[Local - Partida]])</f>
        <v>-</v>
      </c>
      <c r="AL530" s="279" t="str">
        <f>IF(BS_CONTROLE[[#This Row],[Local - Encerramento]]=0, "-", BS_CONTROLE[[#This Row],[Local - Encerramento]])</f>
        <v>-</v>
      </c>
      <c r="AM530" s="279" t="str">
        <f>IF(BS_CONTROLE[[#This Row],[Entre - Estações]]=0, "-", BS_CONTROLE[[#This Row],[Entre - Estações]])</f>
        <v>-</v>
      </c>
      <c r="AN530" s="279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0"/>
      <c r="AS530" s="280"/>
      <c r="AT530" s="280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3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2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9" t="str">
        <f>IF(BS_CONTROLE[[#This Row],[Local - Partida]]=0, "-", BS_CONTROLE[[#This Row],[Local - Partida]])</f>
        <v>-</v>
      </c>
      <c r="AL531" s="279" t="str">
        <f>IF(BS_CONTROLE[[#This Row],[Local - Encerramento]]=0, "-", BS_CONTROLE[[#This Row],[Local - Encerramento]])</f>
        <v>-</v>
      </c>
      <c r="AM531" s="279" t="str">
        <f>IF(BS_CONTROLE[[#This Row],[Entre - Estações]]=0, "-", BS_CONTROLE[[#This Row],[Entre - Estações]])</f>
        <v>-</v>
      </c>
      <c r="AN531" s="279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0"/>
      <c r="AS531" s="280"/>
      <c r="AT531" s="280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3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2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9" t="str">
        <f>IF(BS_CONTROLE[[#This Row],[Local - Partida]]=0, "-", BS_CONTROLE[[#This Row],[Local - Partida]])</f>
        <v>-</v>
      </c>
      <c r="AL532" s="279" t="str">
        <f>IF(BS_CONTROLE[[#This Row],[Local - Encerramento]]=0, "-", BS_CONTROLE[[#This Row],[Local - Encerramento]])</f>
        <v>-</v>
      </c>
      <c r="AM532" s="279" t="str">
        <f>IF(BS_CONTROLE[[#This Row],[Entre - Estações]]=0, "-", BS_CONTROLE[[#This Row],[Entre - Estações]])</f>
        <v>-</v>
      </c>
      <c r="AN532" s="279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0"/>
      <c r="AS532" s="280"/>
      <c r="AT532" s="280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3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2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9" t="str">
        <f>IF(BS_CONTROLE[[#This Row],[Local - Partida]]=0, "-", BS_CONTROLE[[#This Row],[Local - Partida]])</f>
        <v>-</v>
      </c>
      <c r="AL533" s="279" t="str">
        <f>IF(BS_CONTROLE[[#This Row],[Local - Encerramento]]=0, "-", BS_CONTROLE[[#This Row],[Local - Encerramento]])</f>
        <v>-</v>
      </c>
      <c r="AM533" s="279" t="str">
        <f>IF(BS_CONTROLE[[#This Row],[Entre - Estações]]=0, "-", BS_CONTROLE[[#This Row],[Entre - Estações]])</f>
        <v>-</v>
      </c>
      <c r="AN533" s="279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0"/>
      <c r="AS533" s="280"/>
      <c r="AT533" s="280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3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2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9" t="str">
        <f>IF(BS_CONTROLE[[#This Row],[Local - Partida]]=0, "-", BS_CONTROLE[[#This Row],[Local - Partida]])</f>
        <v>-</v>
      </c>
      <c r="AL534" s="279" t="str">
        <f>IF(BS_CONTROLE[[#This Row],[Local - Encerramento]]=0, "-", BS_CONTROLE[[#This Row],[Local - Encerramento]])</f>
        <v>-</v>
      </c>
      <c r="AM534" s="279" t="str">
        <f>IF(BS_CONTROLE[[#This Row],[Entre - Estações]]=0, "-", BS_CONTROLE[[#This Row],[Entre - Estações]])</f>
        <v>-</v>
      </c>
      <c r="AN534" s="279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0"/>
      <c r="AS534" s="280"/>
      <c r="AT534" s="280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3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2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9" t="str">
        <f>IF(BS_CONTROLE[[#This Row],[Local - Partida]]=0, "-", BS_CONTROLE[[#This Row],[Local - Partida]])</f>
        <v>-</v>
      </c>
      <c r="AL535" s="279" t="str">
        <f>IF(BS_CONTROLE[[#This Row],[Local - Encerramento]]=0, "-", BS_CONTROLE[[#This Row],[Local - Encerramento]])</f>
        <v>-</v>
      </c>
      <c r="AM535" s="279" t="str">
        <f>IF(BS_CONTROLE[[#This Row],[Entre - Estações]]=0, "-", BS_CONTROLE[[#This Row],[Entre - Estações]])</f>
        <v>-</v>
      </c>
      <c r="AN535" s="279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0"/>
      <c r="AS535" s="280"/>
      <c r="AT535" s="280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3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2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9" t="str">
        <f>IF(BS_CONTROLE[[#This Row],[Local - Partida]]=0, "-", BS_CONTROLE[[#This Row],[Local - Partida]])</f>
        <v>-</v>
      </c>
      <c r="AL536" s="279" t="str">
        <f>IF(BS_CONTROLE[[#This Row],[Local - Encerramento]]=0, "-", BS_CONTROLE[[#This Row],[Local - Encerramento]])</f>
        <v>-</v>
      </c>
      <c r="AM536" s="279" t="str">
        <f>IF(BS_CONTROLE[[#This Row],[Entre - Estações]]=0, "-", BS_CONTROLE[[#This Row],[Entre - Estações]])</f>
        <v>-</v>
      </c>
      <c r="AN536" s="279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0"/>
      <c r="AS536" s="280"/>
      <c r="AT536" s="280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3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2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9" t="str">
        <f>IF(BS_CONTROLE[[#This Row],[Local - Partida]]=0, "-", BS_CONTROLE[[#This Row],[Local - Partida]])</f>
        <v>-</v>
      </c>
      <c r="AL537" s="279" t="str">
        <f>IF(BS_CONTROLE[[#This Row],[Local - Encerramento]]=0, "-", BS_CONTROLE[[#This Row],[Local - Encerramento]])</f>
        <v>-</v>
      </c>
      <c r="AM537" s="279" t="str">
        <f>IF(BS_CONTROLE[[#This Row],[Entre - Estações]]=0, "-", BS_CONTROLE[[#This Row],[Entre - Estações]])</f>
        <v>-</v>
      </c>
      <c r="AN537" s="279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0"/>
      <c r="AS537" s="280"/>
      <c r="AT537" s="280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3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2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9" t="str">
        <f>IF(BS_CONTROLE[[#This Row],[Local - Partida]]=0, "-", BS_CONTROLE[[#This Row],[Local - Partida]])</f>
        <v>-</v>
      </c>
      <c r="AL538" s="279" t="str">
        <f>IF(BS_CONTROLE[[#This Row],[Local - Encerramento]]=0, "-", BS_CONTROLE[[#This Row],[Local - Encerramento]])</f>
        <v>-</v>
      </c>
      <c r="AM538" s="279" t="str">
        <f>IF(BS_CONTROLE[[#This Row],[Entre - Estações]]=0, "-", BS_CONTROLE[[#This Row],[Entre - Estações]])</f>
        <v>-</v>
      </c>
      <c r="AN538" s="279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0"/>
      <c r="AS538" s="280"/>
      <c r="AT538" s="280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3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3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9" t="str">
        <f>IF(BS_CONTROLE[[#This Row],[Local - Partida]]=0, "-", BS_CONTROLE[[#This Row],[Local - Partida]])</f>
        <v>-</v>
      </c>
      <c r="AL539" s="279" t="str">
        <f>IF(BS_CONTROLE[[#This Row],[Local - Encerramento]]=0, "-", BS_CONTROLE[[#This Row],[Local - Encerramento]])</f>
        <v>-</v>
      </c>
      <c r="AM539" s="279" t="str">
        <f>IF(BS_CONTROLE[[#This Row],[Entre - Estações]]=0, "-", BS_CONTROLE[[#This Row],[Entre - Estações]])</f>
        <v>-</v>
      </c>
      <c r="AN539" s="279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0"/>
      <c r="AS539" s="280"/>
      <c r="AT539" s="280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3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2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9" t="str">
        <f>IF(BS_CONTROLE[[#This Row],[Local - Partida]]=0, "-", BS_CONTROLE[[#This Row],[Local - Partida]])</f>
        <v>-</v>
      </c>
      <c r="AL540" s="279" t="str">
        <f>IF(BS_CONTROLE[[#This Row],[Local - Encerramento]]=0, "-", BS_CONTROLE[[#This Row],[Local - Encerramento]])</f>
        <v>-</v>
      </c>
      <c r="AM540" s="279" t="str">
        <f>IF(BS_CONTROLE[[#This Row],[Entre - Estações]]=0, "-", BS_CONTROLE[[#This Row],[Entre - Estações]])</f>
        <v>-</v>
      </c>
      <c r="AN540" s="279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0"/>
      <c r="AS540" s="280"/>
      <c r="AT540" s="280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3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2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9" t="str">
        <f>IF(BS_CONTROLE[[#This Row],[Local - Partida]]=0, "-", BS_CONTROLE[[#This Row],[Local - Partida]])</f>
        <v>-</v>
      </c>
      <c r="AL541" s="279" t="str">
        <f>IF(BS_CONTROLE[[#This Row],[Local - Encerramento]]=0, "-", BS_CONTROLE[[#This Row],[Local - Encerramento]])</f>
        <v>-</v>
      </c>
      <c r="AM541" s="279" t="str">
        <f>IF(BS_CONTROLE[[#This Row],[Entre - Estações]]=0, "-", BS_CONTROLE[[#This Row],[Entre - Estações]])</f>
        <v>-</v>
      </c>
      <c r="AN541" s="279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0"/>
      <c r="AS541" s="280"/>
      <c r="AT541" s="280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3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2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9" t="str">
        <f>IF(BS_CONTROLE[[#This Row],[Local - Partida]]=0, "-", BS_CONTROLE[[#This Row],[Local - Partida]])</f>
        <v>-</v>
      </c>
      <c r="AL542" s="279" t="str">
        <f>IF(BS_CONTROLE[[#This Row],[Local - Encerramento]]=0, "-", BS_CONTROLE[[#This Row],[Local - Encerramento]])</f>
        <v>-</v>
      </c>
      <c r="AM542" s="279" t="str">
        <f>IF(BS_CONTROLE[[#This Row],[Entre - Estações]]=0, "-", BS_CONTROLE[[#This Row],[Entre - Estações]])</f>
        <v>-</v>
      </c>
      <c r="AN542" s="279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0"/>
      <c r="AS542" s="280"/>
      <c r="AT542" s="280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3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2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9" t="str">
        <f>IF(BS_CONTROLE[[#This Row],[Local - Partida]]=0, "-", BS_CONTROLE[[#This Row],[Local - Partida]])</f>
        <v>-</v>
      </c>
      <c r="AL543" s="279" t="str">
        <f>IF(BS_CONTROLE[[#This Row],[Local - Encerramento]]=0, "-", BS_CONTROLE[[#This Row],[Local - Encerramento]])</f>
        <v>-</v>
      </c>
      <c r="AM543" s="279" t="str">
        <f>IF(BS_CONTROLE[[#This Row],[Entre - Estações]]=0, "-", BS_CONTROLE[[#This Row],[Entre - Estações]])</f>
        <v>-</v>
      </c>
      <c r="AN543" s="279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0"/>
      <c r="AS543" s="280"/>
      <c r="AT543" s="280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3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2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9" t="str">
        <f>IF(BS_CONTROLE[[#This Row],[Local - Partida]]=0, "-", BS_CONTROLE[[#This Row],[Local - Partida]])</f>
        <v>-</v>
      </c>
      <c r="AL544" s="279" t="str">
        <f>IF(BS_CONTROLE[[#This Row],[Local - Encerramento]]=0, "-", BS_CONTROLE[[#This Row],[Local - Encerramento]])</f>
        <v>-</v>
      </c>
      <c r="AM544" s="279" t="str">
        <f>IF(BS_CONTROLE[[#This Row],[Entre - Estações]]=0, "-", BS_CONTROLE[[#This Row],[Entre - Estações]])</f>
        <v>-</v>
      </c>
      <c r="AN544" s="279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0"/>
      <c r="AS544" s="280"/>
      <c r="AT544" s="280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3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2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9" t="str">
        <f>IF(BS_CONTROLE[[#This Row],[Local - Partida]]=0, "-", BS_CONTROLE[[#This Row],[Local - Partida]])</f>
        <v>-</v>
      </c>
      <c r="AL545" s="279" t="str">
        <f>IF(BS_CONTROLE[[#This Row],[Local - Encerramento]]=0, "-", BS_CONTROLE[[#This Row],[Local - Encerramento]])</f>
        <v>-</v>
      </c>
      <c r="AM545" s="279" t="str">
        <f>IF(BS_CONTROLE[[#This Row],[Entre - Estações]]=0, "-", BS_CONTROLE[[#This Row],[Entre - Estações]])</f>
        <v>-</v>
      </c>
      <c r="AN545" s="279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0"/>
      <c r="AS545" s="280"/>
      <c r="AT545" s="280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3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2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9" t="str">
        <f>IF(BS_CONTROLE[[#This Row],[Local - Partida]]=0, "-", BS_CONTROLE[[#This Row],[Local - Partida]])</f>
        <v>-</v>
      </c>
      <c r="AL546" s="279" t="str">
        <f>IF(BS_CONTROLE[[#This Row],[Local - Encerramento]]=0, "-", BS_CONTROLE[[#This Row],[Local - Encerramento]])</f>
        <v>-</v>
      </c>
      <c r="AM546" s="279" t="str">
        <f>IF(BS_CONTROLE[[#This Row],[Entre - Estações]]=0, "-", BS_CONTROLE[[#This Row],[Entre - Estações]])</f>
        <v>-</v>
      </c>
      <c r="AN546" s="279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0"/>
      <c r="AS546" s="280"/>
      <c r="AT546" s="280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3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2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9" t="str">
        <f>IF(BS_CONTROLE[[#This Row],[Local - Partida]]=0, "-", BS_CONTROLE[[#This Row],[Local - Partida]])</f>
        <v>-</v>
      </c>
      <c r="AL547" s="279" t="str">
        <f>IF(BS_CONTROLE[[#This Row],[Local - Encerramento]]=0, "-", BS_CONTROLE[[#This Row],[Local - Encerramento]])</f>
        <v>-</v>
      </c>
      <c r="AM547" s="279" t="str">
        <f>IF(BS_CONTROLE[[#This Row],[Entre - Estações]]=0, "-", BS_CONTROLE[[#This Row],[Entre - Estações]])</f>
        <v>-</v>
      </c>
      <c r="AN547" s="279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0"/>
      <c r="AS547" s="280"/>
      <c r="AT547" s="280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3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2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9" t="str">
        <f>IF(BS_CONTROLE[[#This Row],[Local - Partida]]=0, "-", BS_CONTROLE[[#This Row],[Local - Partida]])</f>
        <v>-</v>
      </c>
      <c r="AL548" s="279" t="str">
        <f>IF(BS_CONTROLE[[#This Row],[Local - Encerramento]]=0, "-", BS_CONTROLE[[#This Row],[Local - Encerramento]])</f>
        <v>-</v>
      </c>
      <c r="AM548" s="279" t="str">
        <f>IF(BS_CONTROLE[[#This Row],[Entre - Estações]]=0, "-", BS_CONTROLE[[#This Row],[Entre - Estações]])</f>
        <v>-</v>
      </c>
      <c r="AN548" s="279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0"/>
      <c r="AS548" s="280"/>
      <c r="AT548" s="280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3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2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9" t="str">
        <f>IF(BS_CONTROLE[[#This Row],[Local - Partida]]=0, "-", BS_CONTROLE[[#This Row],[Local - Partida]])</f>
        <v>-</v>
      </c>
      <c r="AL549" s="279" t="str">
        <f>IF(BS_CONTROLE[[#This Row],[Local - Encerramento]]=0, "-", BS_CONTROLE[[#This Row],[Local - Encerramento]])</f>
        <v>-</v>
      </c>
      <c r="AM549" s="279" t="str">
        <f>IF(BS_CONTROLE[[#This Row],[Entre - Estações]]=0, "-", BS_CONTROLE[[#This Row],[Entre - Estações]])</f>
        <v>-</v>
      </c>
      <c r="AN549" s="279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0"/>
      <c r="AS549" s="280"/>
      <c r="AT549" s="280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3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2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9" t="str">
        <f>IF(BS_CONTROLE[[#This Row],[Local - Partida]]=0, "-", BS_CONTROLE[[#This Row],[Local - Partida]])</f>
        <v>-</v>
      </c>
      <c r="AL550" s="279" t="str">
        <f>IF(BS_CONTROLE[[#This Row],[Local - Encerramento]]=0, "-", BS_CONTROLE[[#This Row],[Local - Encerramento]])</f>
        <v>-</v>
      </c>
      <c r="AM550" s="279" t="str">
        <f>IF(BS_CONTROLE[[#This Row],[Entre - Estações]]=0, "-", BS_CONTROLE[[#This Row],[Entre - Estações]])</f>
        <v>-</v>
      </c>
      <c r="AN550" s="279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0"/>
      <c r="AS550" s="280"/>
      <c r="AT550" s="280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3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3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9" t="str">
        <f>IF(BS_CONTROLE[[#This Row],[Local - Partida]]=0, "-", BS_CONTROLE[[#This Row],[Local - Partida]])</f>
        <v>-</v>
      </c>
      <c r="AL551" s="279" t="str">
        <f>IF(BS_CONTROLE[[#This Row],[Local - Encerramento]]=0, "-", BS_CONTROLE[[#This Row],[Local - Encerramento]])</f>
        <v>-</v>
      </c>
      <c r="AM551" s="279" t="str">
        <f>IF(BS_CONTROLE[[#This Row],[Entre - Estações]]=0, "-", BS_CONTROLE[[#This Row],[Entre - Estações]])</f>
        <v>-</v>
      </c>
      <c r="AN551" s="279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0"/>
      <c r="AS551" s="280"/>
      <c r="AT551" s="280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3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2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9" t="str">
        <f>IF(BS_CONTROLE[[#This Row],[Local - Partida]]=0, "-", BS_CONTROLE[[#This Row],[Local - Partida]])</f>
        <v>-</v>
      </c>
      <c r="AL552" s="279" t="str">
        <f>IF(BS_CONTROLE[[#This Row],[Local - Encerramento]]=0, "-", BS_CONTROLE[[#This Row],[Local - Encerramento]])</f>
        <v>-</v>
      </c>
      <c r="AM552" s="279" t="str">
        <f>IF(BS_CONTROLE[[#This Row],[Entre - Estações]]=0, "-", BS_CONTROLE[[#This Row],[Entre - Estações]])</f>
        <v>-</v>
      </c>
      <c r="AN552" s="279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0"/>
      <c r="AS552" s="280"/>
      <c r="AT552" s="280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3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2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6"/>
      <c r="W553" s="278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9" t="str">
        <f>IF(BS_CONTROLE[[#This Row],[Local - Partida]]=0, "-", BS_CONTROLE[[#This Row],[Local - Partida]])</f>
        <v>-</v>
      </c>
      <c r="AL553" s="279" t="str">
        <f>IF(BS_CONTROLE[[#This Row],[Local - Encerramento]]=0, "-", BS_CONTROLE[[#This Row],[Local - Encerramento]])</f>
        <v>-</v>
      </c>
      <c r="AM553" s="279" t="str">
        <f>IF(BS_CONTROLE[[#This Row],[Entre - Estações]]=0, "-", BS_CONTROLE[[#This Row],[Entre - Estações]])</f>
        <v>-</v>
      </c>
      <c r="AN553" s="279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0"/>
      <c r="AS553" s="280"/>
      <c r="AT553" s="280"/>
      <c r="AU553" s="281"/>
      <c r="AV553" s="281"/>
      <c r="AW553" s="281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4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2">
        <v>548</v>
      </c>
      <c r="F554" s="162"/>
      <c r="G554" s="159"/>
      <c r="H554" s="164"/>
      <c r="I554" s="164"/>
      <c r="J554" s="232"/>
      <c r="K554" s="232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6"/>
      <c r="W554" s="278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9"/>
      <c r="AL554" s="279"/>
      <c r="AM554" s="279"/>
      <c r="AN554" s="279"/>
      <c r="AO554" s="259"/>
      <c r="AP554" s="260"/>
      <c r="AQ554" s="260"/>
      <c r="AR554" s="280"/>
      <c r="AS554" s="280"/>
      <c r="AT554" s="280"/>
      <c r="AU554" s="282"/>
      <c r="AV554" s="282"/>
      <c r="AW554" s="282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5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2">
        <v>549</v>
      </c>
      <c r="F555" s="162"/>
      <c r="G555" s="159"/>
      <c r="H555" s="164"/>
      <c r="I555" s="164"/>
      <c r="J555" s="232"/>
      <c r="K555" s="232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6"/>
      <c r="W555" s="278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9"/>
      <c r="AL555" s="279"/>
      <c r="AM555" s="279"/>
      <c r="AN555" s="279"/>
      <c r="AO555" s="259"/>
      <c r="AP555" s="260"/>
      <c r="AQ555" s="260"/>
      <c r="AR555" s="280"/>
      <c r="AS555" s="280"/>
      <c r="AT555" s="280"/>
      <c r="AU555" s="282"/>
      <c r="AV555" s="282"/>
      <c r="AW555" s="282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5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2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8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9"/>
      <c r="AL556" s="279"/>
      <c r="AM556" s="279"/>
      <c r="AN556" s="279"/>
      <c r="AO556" s="259"/>
      <c r="AP556" s="260"/>
      <c r="AQ556" s="260"/>
      <c r="AR556" s="280"/>
      <c r="AS556" s="280"/>
      <c r="AT556" s="280"/>
      <c r="AU556" s="282"/>
      <c r="AV556" s="282"/>
      <c r="AW556" s="282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5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2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8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9"/>
      <c r="AL557" s="279"/>
      <c r="AM557" s="279"/>
      <c r="AN557" s="279"/>
      <c r="AO557" s="259"/>
      <c r="AP557" s="260"/>
      <c r="AQ557" s="260"/>
      <c r="AR557" s="280"/>
      <c r="AS557" s="280"/>
      <c r="AT557" s="280"/>
      <c r="AU557" s="282"/>
      <c r="AV557" s="282"/>
      <c r="AW557" s="282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5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2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8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9"/>
      <c r="AL558" s="279"/>
      <c r="AM558" s="279"/>
      <c r="AN558" s="279"/>
      <c r="AO558" s="259"/>
      <c r="AP558" s="260"/>
      <c r="AQ558" s="260"/>
      <c r="AR558" s="280"/>
      <c r="AS558" s="280"/>
      <c r="AT558" s="280"/>
      <c r="AU558" s="282"/>
      <c r="AV558" s="282"/>
      <c r="AW558" s="282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5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2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8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9"/>
      <c r="AL559" s="279"/>
      <c r="AM559" s="279"/>
      <c r="AN559" s="279"/>
      <c r="AO559" s="259"/>
      <c r="AP559" s="260"/>
      <c r="AQ559" s="260"/>
      <c r="AR559" s="280"/>
      <c r="AS559" s="280"/>
      <c r="AT559" s="280"/>
      <c r="AU559" s="282"/>
      <c r="AV559" s="282"/>
      <c r="AW559" s="282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5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2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8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9"/>
      <c r="AL560" s="279"/>
      <c r="AM560" s="279"/>
      <c r="AN560" s="279"/>
      <c r="AO560" s="259"/>
      <c r="AP560" s="260"/>
      <c r="AQ560" s="260"/>
      <c r="AR560" s="280"/>
      <c r="AS560" s="280"/>
      <c r="AT560" s="280"/>
      <c r="AU560" s="282"/>
      <c r="AV560" s="282"/>
      <c r="AW560" s="282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5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2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8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9"/>
      <c r="AL561" s="279"/>
      <c r="AM561" s="279"/>
      <c r="AN561" s="279"/>
      <c r="AO561" s="259"/>
      <c r="AP561" s="260"/>
      <c r="AQ561" s="260"/>
      <c r="AR561" s="280"/>
      <c r="AS561" s="280"/>
      <c r="AT561" s="280"/>
      <c r="AU561" s="282"/>
      <c r="AV561" s="282"/>
      <c r="AW561" s="282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5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2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8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9"/>
      <c r="AL562" s="279"/>
      <c r="AM562" s="279"/>
      <c r="AN562" s="279"/>
      <c r="AO562" s="259"/>
      <c r="AP562" s="260"/>
      <c r="AQ562" s="260"/>
      <c r="AR562" s="280"/>
      <c r="AS562" s="280"/>
      <c r="AT562" s="280"/>
      <c r="AU562" s="282"/>
      <c r="AV562" s="282"/>
      <c r="AW562" s="282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5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3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8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9"/>
      <c r="AL563" s="279"/>
      <c r="AM563" s="279"/>
      <c r="AN563" s="279"/>
      <c r="AO563" s="259"/>
      <c r="AP563" s="260"/>
      <c r="AQ563" s="260"/>
      <c r="AR563" s="280"/>
      <c r="AS563" s="280"/>
      <c r="AT563" s="280"/>
      <c r="AU563" s="282"/>
      <c r="AV563" s="282"/>
      <c r="AW563" s="282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5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2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8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9"/>
      <c r="AL564" s="279"/>
      <c r="AM564" s="279"/>
      <c r="AN564" s="279"/>
      <c r="AO564" s="259"/>
      <c r="AP564" s="260"/>
      <c r="AQ564" s="260"/>
      <c r="AR564" s="280"/>
      <c r="AS564" s="280"/>
      <c r="AT564" s="280"/>
      <c r="AU564" s="282"/>
      <c r="AV564" s="282"/>
      <c r="AW564" s="282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5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2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8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9"/>
      <c r="AL565" s="279"/>
      <c r="AM565" s="279"/>
      <c r="AN565" s="279"/>
      <c r="AO565" s="259"/>
      <c r="AP565" s="260"/>
      <c r="AQ565" s="260"/>
      <c r="AR565" s="280"/>
      <c r="AS565" s="280"/>
      <c r="AT565" s="280"/>
      <c r="AU565" s="282"/>
      <c r="AV565" s="282"/>
      <c r="AW565" s="282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5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2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8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9"/>
      <c r="AL566" s="279"/>
      <c r="AM566" s="279"/>
      <c r="AN566" s="279"/>
      <c r="AO566" s="259"/>
      <c r="AP566" s="260"/>
      <c r="AQ566" s="260"/>
      <c r="AR566" s="280"/>
      <c r="AS566" s="280"/>
      <c r="AT566" s="280"/>
      <c r="AU566" s="282"/>
      <c r="AV566" s="282"/>
      <c r="AW566" s="282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5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2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8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9"/>
      <c r="AL567" s="279"/>
      <c r="AM567" s="279"/>
      <c r="AN567" s="279"/>
      <c r="AO567" s="259"/>
      <c r="AP567" s="260"/>
      <c r="AQ567" s="260"/>
      <c r="AR567" s="280"/>
      <c r="AS567" s="280"/>
      <c r="AT567" s="280"/>
      <c r="AU567" s="282"/>
      <c r="AV567" s="282"/>
      <c r="AW567" s="282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5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2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8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9"/>
      <c r="AL568" s="279"/>
      <c r="AM568" s="279"/>
      <c r="AN568" s="279"/>
      <c r="AO568" s="259"/>
      <c r="AP568" s="260"/>
      <c r="AQ568" s="260"/>
      <c r="AR568" s="280"/>
      <c r="AS568" s="280"/>
      <c r="AT568" s="280"/>
      <c r="AU568" s="282"/>
      <c r="AV568" s="282"/>
      <c r="AW568" s="282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5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2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8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9"/>
      <c r="AL569" s="279"/>
      <c r="AM569" s="279"/>
      <c r="AN569" s="279"/>
      <c r="AO569" s="259"/>
      <c r="AP569" s="260"/>
      <c r="AQ569" s="260"/>
      <c r="AR569" s="280"/>
      <c r="AS569" s="280"/>
      <c r="AT569" s="280"/>
      <c r="AU569" s="282"/>
      <c r="AV569" s="282"/>
      <c r="AW569" s="282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5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2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8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9"/>
      <c r="AL570" s="279"/>
      <c r="AM570" s="279"/>
      <c r="AN570" s="279"/>
      <c r="AO570" s="259"/>
      <c r="AP570" s="260"/>
      <c r="AQ570" s="260"/>
      <c r="AR570" s="280"/>
      <c r="AS570" s="280"/>
      <c r="AT570" s="280"/>
      <c r="AU570" s="282"/>
      <c r="AV570" s="282"/>
      <c r="AW570" s="282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5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2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8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9"/>
      <c r="AL571" s="279"/>
      <c r="AM571" s="279"/>
      <c r="AN571" s="279"/>
      <c r="AO571" s="259"/>
      <c r="AP571" s="260"/>
      <c r="AQ571" s="260"/>
      <c r="AR571" s="280"/>
      <c r="AS571" s="280"/>
      <c r="AT571" s="280"/>
      <c r="AU571" s="282"/>
      <c r="AV571" s="282"/>
      <c r="AW571" s="282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5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2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8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9"/>
      <c r="AL572" s="279"/>
      <c r="AM572" s="279"/>
      <c r="AN572" s="279"/>
      <c r="AO572" s="259"/>
      <c r="AP572" s="260"/>
      <c r="AQ572" s="260"/>
      <c r="AR572" s="280"/>
      <c r="AS572" s="280"/>
      <c r="AT572" s="280"/>
      <c r="AU572" s="282"/>
      <c r="AV572" s="282"/>
      <c r="AW572" s="282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5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2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8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9"/>
      <c r="AL573" s="279"/>
      <c r="AM573" s="279"/>
      <c r="AN573" s="279"/>
      <c r="AO573" s="259"/>
      <c r="AP573" s="260"/>
      <c r="AQ573" s="260"/>
      <c r="AR573" s="280"/>
      <c r="AS573" s="280"/>
      <c r="AT573" s="280"/>
      <c r="AU573" s="282"/>
      <c r="AV573" s="282"/>
      <c r="AW573" s="282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5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2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8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9"/>
      <c r="AL574" s="279"/>
      <c r="AM574" s="279"/>
      <c r="AN574" s="279"/>
      <c r="AO574" s="259"/>
      <c r="AP574" s="260"/>
      <c r="AQ574" s="260"/>
      <c r="AR574" s="280"/>
      <c r="AS574" s="280"/>
      <c r="AT574" s="280"/>
      <c r="AU574" s="282"/>
      <c r="AV574" s="282"/>
      <c r="AW574" s="282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5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3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8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9"/>
      <c r="AL575" s="279"/>
      <c r="AM575" s="279"/>
      <c r="AN575" s="279"/>
      <c r="AO575" s="259"/>
      <c r="AP575" s="260"/>
      <c r="AQ575" s="260"/>
      <c r="AR575" s="280"/>
      <c r="AS575" s="280"/>
      <c r="AT575" s="280"/>
      <c r="AU575" s="282"/>
      <c r="AV575" s="282"/>
      <c r="AW575" s="282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5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2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8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9"/>
      <c r="AL576" s="279"/>
      <c r="AM576" s="279"/>
      <c r="AN576" s="279"/>
      <c r="AO576" s="259"/>
      <c r="AP576" s="260"/>
      <c r="AQ576" s="260"/>
      <c r="AR576" s="280"/>
      <c r="AS576" s="280"/>
      <c r="AT576" s="280"/>
      <c r="AU576" s="282"/>
      <c r="AV576" s="282"/>
      <c r="AW576" s="282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5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2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8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9"/>
      <c r="AL577" s="279"/>
      <c r="AM577" s="279"/>
      <c r="AN577" s="279"/>
      <c r="AO577" s="259"/>
      <c r="AP577" s="260"/>
      <c r="AQ577" s="260"/>
      <c r="AR577" s="280"/>
      <c r="AS577" s="280"/>
      <c r="AT577" s="280"/>
      <c r="AU577" s="282"/>
      <c r="AV577" s="282"/>
      <c r="AW577" s="282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5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2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8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9"/>
      <c r="AL578" s="279"/>
      <c r="AM578" s="279"/>
      <c r="AN578" s="279"/>
      <c r="AO578" s="259"/>
      <c r="AP578" s="260"/>
      <c r="AQ578" s="260"/>
      <c r="AR578" s="280"/>
      <c r="AS578" s="280"/>
      <c r="AT578" s="280"/>
      <c r="AU578" s="282"/>
      <c r="AV578" s="282"/>
      <c r="AW578" s="282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5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2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8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9"/>
      <c r="AL579" s="279"/>
      <c r="AM579" s="279"/>
      <c r="AN579" s="279"/>
      <c r="AO579" s="259"/>
      <c r="AP579" s="260"/>
      <c r="AQ579" s="260"/>
      <c r="AR579" s="280"/>
      <c r="AS579" s="280"/>
      <c r="AT579" s="280"/>
      <c r="AU579" s="282"/>
      <c r="AV579" s="282"/>
      <c r="AW579" s="282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5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2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8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9"/>
      <c r="AL580" s="279"/>
      <c r="AM580" s="279"/>
      <c r="AN580" s="279"/>
      <c r="AO580" s="259"/>
      <c r="AP580" s="260"/>
      <c r="AQ580" s="260"/>
      <c r="AR580" s="280"/>
      <c r="AS580" s="280"/>
      <c r="AT580" s="280"/>
      <c r="AU580" s="282"/>
      <c r="AV580" s="282"/>
      <c r="AW580" s="282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5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2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8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9"/>
      <c r="AL581" s="279"/>
      <c r="AM581" s="279"/>
      <c r="AN581" s="279"/>
      <c r="AO581" s="259"/>
      <c r="AP581" s="260"/>
      <c r="AQ581" s="260"/>
      <c r="AR581" s="280"/>
      <c r="AS581" s="280"/>
      <c r="AT581" s="280"/>
      <c r="AU581" s="282"/>
      <c r="AV581" s="282"/>
      <c r="AW581" s="282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5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2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8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9"/>
      <c r="AL582" s="279"/>
      <c r="AM582" s="279"/>
      <c r="AN582" s="279"/>
      <c r="AO582" s="259"/>
      <c r="AP582" s="260"/>
      <c r="AQ582" s="260"/>
      <c r="AR582" s="280"/>
      <c r="AS582" s="280"/>
      <c r="AT582" s="280"/>
      <c r="AU582" s="282"/>
      <c r="AV582" s="282"/>
      <c r="AW582" s="282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5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2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8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9"/>
      <c r="AL583" s="279"/>
      <c r="AM583" s="279"/>
      <c r="AN583" s="279"/>
      <c r="AO583" s="259"/>
      <c r="AP583" s="260"/>
      <c r="AQ583" s="260"/>
      <c r="AR583" s="280"/>
      <c r="AS583" s="280"/>
      <c r="AT583" s="280"/>
      <c r="AU583" s="282"/>
      <c r="AV583" s="282"/>
      <c r="AW583" s="282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5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2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8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9"/>
      <c r="AL584" s="279"/>
      <c r="AM584" s="279"/>
      <c r="AN584" s="279"/>
      <c r="AO584" s="259"/>
      <c r="AP584" s="260"/>
      <c r="AQ584" s="260"/>
      <c r="AR584" s="280"/>
      <c r="AS584" s="280"/>
      <c r="AT584" s="280"/>
      <c r="AU584" s="282"/>
      <c r="AV584" s="282"/>
      <c r="AW584" s="282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5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2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8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9"/>
      <c r="AL585" s="279"/>
      <c r="AM585" s="279"/>
      <c r="AN585" s="279"/>
      <c r="AO585" s="259"/>
      <c r="AP585" s="260"/>
      <c r="AQ585" s="260"/>
      <c r="AR585" s="280"/>
      <c r="AS585" s="280"/>
      <c r="AT585" s="280"/>
      <c r="AU585" s="282"/>
      <c r="AV585" s="282"/>
      <c r="AW585" s="282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5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2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8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9"/>
      <c r="AL586" s="279"/>
      <c r="AM586" s="279"/>
      <c r="AN586" s="279"/>
      <c r="AO586" s="259"/>
      <c r="AP586" s="260"/>
      <c r="AQ586" s="260"/>
      <c r="AR586" s="280"/>
      <c r="AS586" s="280"/>
      <c r="AT586" s="280"/>
      <c r="AU586" s="282"/>
      <c r="AV586" s="282"/>
      <c r="AW586" s="282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5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3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8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9"/>
      <c r="AL587" s="279"/>
      <c r="AM587" s="279"/>
      <c r="AN587" s="279"/>
      <c r="AO587" s="259"/>
      <c r="AP587" s="260"/>
      <c r="AQ587" s="260"/>
      <c r="AR587" s="280"/>
      <c r="AS587" s="280"/>
      <c r="AT587" s="280"/>
      <c r="AU587" s="282"/>
      <c r="AV587" s="282"/>
      <c r="AW587" s="282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5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2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8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9"/>
      <c r="AL588" s="279"/>
      <c r="AM588" s="279"/>
      <c r="AN588" s="279"/>
      <c r="AO588" s="259"/>
      <c r="AP588" s="260"/>
      <c r="AQ588" s="260"/>
      <c r="AR588" s="280"/>
      <c r="AS588" s="280"/>
      <c r="AT588" s="280"/>
      <c r="AU588" s="282"/>
      <c r="AV588" s="282"/>
      <c r="AW588" s="282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5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2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8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9"/>
      <c r="AL589" s="279"/>
      <c r="AM589" s="279"/>
      <c r="AN589" s="279"/>
      <c r="AO589" s="259"/>
      <c r="AP589" s="260"/>
      <c r="AQ589" s="260"/>
      <c r="AR589" s="280"/>
      <c r="AS589" s="280"/>
      <c r="AT589" s="280"/>
      <c r="AU589" s="282"/>
      <c r="AV589" s="282"/>
      <c r="AW589" s="282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5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2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8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9"/>
      <c r="AL590" s="279"/>
      <c r="AM590" s="279"/>
      <c r="AN590" s="279"/>
      <c r="AO590" s="259"/>
      <c r="AP590" s="260"/>
      <c r="AQ590" s="260"/>
      <c r="AR590" s="280"/>
      <c r="AS590" s="280"/>
      <c r="AT590" s="280"/>
      <c r="AU590" s="282"/>
      <c r="AV590" s="282"/>
      <c r="AW590" s="282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5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2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8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9"/>
      <c r="AL591" s="279"/>
      <c r="AM591" s="279"/>
      <c r="AN591" s="279"/>
      <c r="AO591" s="259"/>
      <c r="AP591" s="260"/>
      <c r="AQ591" s="260"/>
      <c r="AR591" s="280"/>
      <c r="AS591" s="280"/>
      <c r="AT591" s="280"/>
      <c r="AU591" s="282"/>
      <c r="AV591" s="282"/>
      <c r="AW591" s="282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5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2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8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9"/>
      <c r="AL592" s="279"/>
      <c r="AM592" s="279"/>
      <c r="AN592" s="279"/>
      <c r="AO592" s="259"/>
      <c r="AP592" s="260"/>
      <c r="AQ592" s="260"/>
      <c r="AR592" s="280"/>
      <c r="AS592" s="280"/>
      <c r="AT592" s="280"/>
      <c r="AU592" s="282"/>
      <c r="AV592" s="282"/>
      <c r="AW592" s="282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5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2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8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9"/>
      <c r="AL593" s="279"/>
      <c r="AM593" s="279"/>
      <c r="AN593" s="279"/>
      <c r="AO593" s="259"/>
      <c r="AP593" s="260"/>
      <c r="AQ593" s="260"/>
      <c r="AR593" s="280"/>
      <c r="AS593" s="280"/>
      <c r="AT593" s="280"/>
      <c r="AU593" s="282"/>
      <c r="AV593" s="282"/>
      <c r="AW593" s="282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5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2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8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9"/>
      <c r="AL594" s="279"/>
      <c r="AM594" s="279"/>
      <c r="AN594" s="279"/>
      <c r="AO594" s="259"/>
      <c r="AP594" s="260"/>
      <c r="AQ594" s="260"/>
      <c r="AR594" s="280"/>
      <c r="AS594" s="280"/>
      <c r="AT594" s="280"/>
      <c r="AU594" s="282"/>
      <c r="AV594" s="282"/>
      <c r="AW594" s="282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5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2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8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9"/>
      <c r="AL595" s="279"/>
      <c r="AM595" s="279"/>
      <c r="AN595" s="279"/>
      <c r="AO595" s="259"/>
      <c r="AP595" s="260"/>
      <c r="AQ595" s="260"/>
      <c r="AR595" s="280"/>
      <c r="AS595" s="280"/>
      <c r="AT595" s="280"/>
      <c r="AU595" s="282"/>
      <c r="AV595" s="282"/>
      <c r="AW595" s="282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5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2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8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9"/>
      <c r="AL596" s="279"/>
      <c r="AM596" s="279"/>
      <c r="AN596" s="279"/>
      <c r="AO596" s="259"/>
      <c r="AP596" s="260"/>
      <c r="AQ596" s="260"/>
      <c r="AR596" s="280"/>
      <c r="AS596" s="280"/>
      <c r="AT596" s="280"/>
      <c r="AU596" s="282"/>
      <c r="AV596" s="282"/>
      <c r="AW596" s="282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5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2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8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9"/>
      <c r="AL597" s="279"/>
      <c r="AM597" s="279"/>
      <c r="AN597" s="279"/>
      <c r="AO597" s="259"/>
      <c r="AP597" s="260"/>
      <c r="AQ597" s="260"/>
      <c r="AR597" s="280"/>
      <c r="AS597" s="280"/>
      <c r="AT597" s="280"/>
      <c r="AU597" s="282"/>
      <c r="AV597" s="282"/>
      <c r="AW597" s="282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5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2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8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9"/>
      <c r="AL598" s="279"/>
      <c r="AM598" s="279"/>
      <c r="AN598" s="279"/>
      <c r="AO598" s="259"/>
      <c r="AP598" s="260"/>
      <c r="AQ598" s="260"/>
      <c r="AR598" s="280"/>
      <c r="AS598" s="280"/>
      <c r="AT598" s="280"/>
      <c r="AU598" s="282"/>
      <c r="AV598" s="282"/>
      <c r="AW598" s="282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5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3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8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9"/>
      <c r="AL599" s="279"/>
      <c r="AM599" s="279"/>
      <c r="AN599" s="279"/>
      <c r="AO599" s="259"/>
      <c r="AP599" s="260"/>
      <c r="AQ599" s="260"/>
      <c r="AR599" s="280"/>
      <c r="AS599" s="280"/>
      <c r="AT599" s="280"/>
      <c r="AU599" s="282"/>
      <c r="AV599" s="282"/>
      <c r="AW599" s="282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5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2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8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6"/>
      <c r="AL600" s="286"/>
      <c r="AM600" s="286"/>
      <c r="AN600" s="286"/>
      <c r="AO600" s="287"/>
      <c r="AP600" s="288"/>
      <c r="AQ600" s="288"/>
      <c r="AR600" s="280"/>
      <c r="AS600" s="280"/>
      <c r="AT600" s="280"/>
      <c r="AU600" s="282"/>
      <c r="AV600" s="282"/>
      <c r="AW600" s="282"/>
      <c r="AX600" s="254"/>
      <c r="AY600" s="186"/>
      <c r="AZ600" s="162"/>
      <c r="BA600" s="255"/>
      <c r="BB600" s="181"/>
      <c r="BC600" s="233"/>
      <c r="BD600" s="233"/>
      <c r="BE600" s="163"/>
      <c r="BF600" s="289"/>
      <c r="BG600" s="188"/>
      <c r="BH600" s="256"/>
      <c r="BI600" s="256"/>
      <c r="BJ600" s="285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Y496 V500:Y500 W501:X505 W507:X508 X510 X516:Y518 V519:W519 X513:X515 X493:Y493 X492 W489 X490:Y49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46" operator="equal">
      <formula>"ERRO"</formula>
    </cfRule>
  </conditionalFormatting>
  <conditionalFormatting sqref="X4 Y1:Z157 Y159:Z474 Y483:Y484 Y481:Z483 Y487:Y489 Y492 Y498:Y499 Y500:Z500 Y520:Y551 Y501:Y515 Y516:Z519 Y493:Z497 Z475 Y475:Y481 Y485:Z487 Y489:Z491">
    <cfRule type="cellIs" dxfId="140" priority="18535" operator="equal">
      <formula>"OPORTUNIDADE"</formula>
    </cfRule>
  </conditionalFormatting>
  <conditionalFormatting sqref="AZ6:AZ523">
    <cfRule type="expression" dxfId="139" priority="18530">
      <formula>$BU6=1</formula>
    </cfRule>
  </conditionalFormatting>
  <conditionalFormatting sqref="BQ6:BQ600">
    <cfRule type="cellIs" dxfId="138" priority="18541" operator="equal">
      <formula>"Produção e Intervalo"</formula>
    </cfRule>
    <cfRule type="cellIs" dxfId="137" priority="18542" operator="equal">
      <formula>"Aderente"</formula>
    </cfRule>
    <cfRule type="cellIs" dxfId="136" priority="18543" operator="equal">
      <formula>"Intervalo"</formula>
    </cfRule>
    <cfRule type="cellIs" dxfId="135" priority="18544" operator="equal">
      <formula>"Produção"</formula>
    </cfRule>
    <cfRule type="cellIs" dxfId="134" priority="18545" operator="equal">
      <formula>"ERRO"</formula>
    </cfRule>
  </conditionalFormatting>
  <conditionalFormatting sqref="BR6:BS553">
    <cfRule type="cellIs" dxfId="133" priority="18523" operator="equal">
      <formula>"*"</formula>
    </cfRule>
    <cfRule type="cellIs" dxfId="132" priority="18524" operator="greaterThanOrEqual">
      <formula>1</formula>
    </cfRule>
    <cfRule type="cellIs" dxfId="131" priority="18525" operator="lessThan">
      <formula>1</formula>
    </cfRule>
  </conditionalFormatting>
  <conditionalFormatting sqref="X478 Y6:Z157 Y159:Z474 X480 X483 Y483:Y484 Y481:Z483 X488:X489 Y487:Y489 Y492 X499 Y498:Y499 X506 Y500:Z500 X509 X511:X512 Y520:Y551 X517 Y501:Y515 X520:X523 Y516:Z519 Y493:Z497 Z475 Y475:Y481 Y485:Z487 Y489:Z491">
    <cfRule type="cellIs" dxfId="130" priority="18471" operator="equal">
      <formula>"NÃO"</formula>
    </cfRule>
    <cfRule type="cellIs" dxfId="129" priority="18472" operator="equal">
      <formula>"SIM"</formula>
    </cfRule>
  </conditionalFormatting>
  <conditionalFormatting sqref="X478 X480 X483 X488:X489 X499 X506 X509 X511:X512 X517 X520:X523">
    <cfRule type="cellIs" dxfId="128" priority="18470" operator="equal">
      <formula>"OPORTUNIDADE"</formula>
    </cfRule>
  </conditionalFormatting>
  <conditionalFormatting sqref="Z476:Z480 Z487:Z489 Z483:Z484 Z492 Z496:Z499 Z517 Z501:Z515 Z519:Z523">
    <cfRule type="cellIs" dxfId="127" priority="18468" operator="equal">
      <formula>"NÃO"</formula>
    </cfRule>
    <cfRule type="cellIs" dxfId="126" priority="18469" operator="equal">
      <formula>"SIM"</formula>
    </cfRule>
  </conditionalFormatting>
  <conditionalFormatting sqref="Z476:Z480 Z487:Z489 Z483:Z484 Z492 Z496:Z499 Z517 Z501:Z515 Z519:Z523">
    <cfRule type="cellIs" dxfId="125" priority="18467" operator="equal">
      <formula>"OPORTUNIDADE"</formula>
    </cfRule>
  </conditionalFormatting>
  <conditionalFormatting sqref="Y1048576">
    <cfRule type="cellIs" dxfId="124" priority="18352" operator="equal">
      <formula>"OPORTUNIDADE"</formula>
    </cfRule>
  </conditionalFormatting>
  <conditionalFormatting sqref="Y1048576">
    <cfRule type="cellIs" dxfId="123" priority="18350" operator="equal">
      <formula>"NÃO"</formula>
    </cfRule>
    <cfRule type="cellIs" dxfId="122" priority="18351" operator="equal">
      <formula>"SIM"</formula>
    </cfRule>
  </conditionalFormatting>
  <conditionalFormatting sqref="Z524:Z549">
    <cfRule type="cellIs" dxfId="121" priority="18087" operator="equal">
      <formula>"OPORTUNIDADE"</formula>
    </cfRule>
  </conditionalFormatting>
  <conditionalFormatting sqref="Z524:Z549">
    <cfRule type="cellIs" dxfId="120" priority="18085" operator="equal">
      <formula>"NÃO"</formula>
    </cfRule>
    <cfRule type="cellIs" dxfId="119" priority="18086" operator="equal">
      <formula>"SIM"</formula>
    </cfRule>
  </conditionalFormatting>
  <conditionalFormatting sqref="X550">
    <cfRule type="cellIs" dxfId="118" priority="18073" operator="equal">
      <formula>"NÃO"</formula>
    </cfRule>
    <cfRule type="cellIs" dxfId="117" priority="18074" operator="equal">
      <formula>"SIM"</formula>
    </cfRule>
  </conditionalFormatting>
  <conditionalFormatting sqref="X550">
    <cfRule type="cellIs" dxfId="116" priority="18072" operator="equal">
      <formula>"OPORTUNIDADE"</formula>
    </cfRule>
  </conditionalFormatting>
  <conditionalFormatting sqref="Z550">
    <cfRule type="cellIs" dxfId="115" priority="18070" operator="equal">
      <formula>"NÃO"</formula>
    </cfRule>
    <cfRule type="cellIs" dxfId="114" priority="18071" operator="equal">
      <formula>"SIM"</formula>
    </cfRule>
  </conditionalFormatting>
  <conditionalFormatting sqref="Z550">
    <cfRule type="cellIs" dxfId="113" priority="18069" operator="equal">
      <formula>"OPORTUNIDADE"</formula>
    </cfRule>
  </conditionalFormatting>
  <conditionalFormatting sqref="BI550">
    <cfRule type="iconSet" priority="1807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79">
      <iconSet showValue="0">
        <cfvo type="percent" val="0"/>
        <cfvo type="num" val="1"/>
        <cfvo type="num" val="1" gte="0"/>
      </iconSet>
    </cfRule>
    <cfRule type="iconSet" priority="1808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89">
      <formula>$BU493=1</formula>
    </cfRule>
  </conditionalFormatting>
  <conditionalFormatting sqref="AZ526:AZ550">
    <cfRule type="expression" dxfId="111" priority="18849">
      <formula>$BU498=1</formula>
    </cfRule>
  </conditionalFormatting>
  <conditionalFormatting sqref="BI524:BI549">
    <cfRule type="iconSet" priority="1885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2">
      <iconSet showValue="0">
        <cfvo type="percent" val="0"/>
        <cfvo type="num" val="1"/>
        <cfvo type="num" val="1" gte="0"/>
      </iconSet>
    </cfRule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5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4" operator="equal">
      <formula>"*"</formula>
    </cfRule>
    <cfRule type="cellIs" dxfId="109" priority="13485" operator="greaterThanOrEqual">
      <formula>1</formula>
    </cfRule>
    <cfRule type="cellIs" dxfId="108" priority="13486" operator="lessThan">
      <formula>1</formula>
    </cfRule>
  </conditionalFormatting>
  <conditionalFormatting sqref="BJ2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2" operator="equal">
      <formula>"OPORTUNIDADE"</formula>
    </cfRule>
  </conditionalFormatting>
  <conditionalFormatting sqref="Y158">
    <cfRule type="cellIs" dxfId="106" priority="120" operator="equal">
      <formula>"NÃO"</formula>
    </cfRule>
    <cfRule type="cellIs" dxfId="105" priority="121" operator="equal">
      <formula>"SIM"</formula>
    </cfRule>
  </conditionalFormatting>
  <conditionalFormatting sqref="BO6:BO208 BO210:BO600">
    <cfRule type="iconSet" priority="1891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0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2">
      <iconSet showValue="0">
        <cfvo type="percent" val="0"/>
        <cfvo type="num" val="1"/>
        <cfvo type="num" val="1" gte="0"/>
      </iconSet>
    </cfRule>
    <cfRule type="iconSet" priority="18923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2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600">
    <cfRule type="iconSet" priority="1893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600">
    <cfRule type="iconSet" priority="1894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1651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29" t="s">
        <v>1652</v>
      </c>
      <c r="C4" s="329" t="s">
        <v>1653</v>
      </c>
      <c r="D4" s="329" t="s">
        <v>1654</v>
      </c>
      <c r="E4" s="329" t="s">
        <v>1655</v>
      </c>
      <c r="F4" s="329" t="s">
        <v>8</v>
      </c>
      <c r="G4" s="329" t="s">
        <v>1656</v>
      </c>
    </row>
    <row r="5" spans="2:8">
      <c r="B5" s="332" t="s">
        <v>1153</v>
      </c>
      <c r="C5" s="332">
        <v>314978</v>
      </c>
      <c r="D5" s="332" t="s">
        <v>1657</v>
      </c>
      <c r="E5" s="332" t="s">
        <v>541</v>
      </c>
      <c r="F5" s="332" t="s">
        <v>101</v>
      </c>
      <c r="G5" s="333">
        <v>46143</v>
      </c>
    </row>
    <row r="6" spans="2:8">
      <c r="B6" s="332" t="s">
        <v>1658</v>
      </c>
      <c r="C6" s="332">
        <v>256790</v>
      </c>
      <c r="D6" s="332" t="s">
        <v>1659</v>
      </c>
      <c r="E6" s="332" t="s">
        <v>541</v>
      </c>
      <c r="F6" s="332" t="s">
        <v>1660</v>
      </c>
      <c r="G6" s="333">
        <v>45992</v>
      </c>
    </row>
    <row r="7" spans="2:8">
      <c r="B7" s="332" t="s">
        <v>1661</v>
      </c>
      <c r="C7" s="332">
        <v>265193</v>
      </c>
      <c r="D7" s="332" t="s">
        <v>1662</v>
      </c>
      <c r="E7" s="332" t="s">
        <v>542</v>
      </c>
      <c r="F7" s="332" t="s">
        <v>1500</v>
      </c>
      <c r="G7" s="332" t="s">
        <v>1663</v>
      </c>
    </row>
    <row r="8" spans="2:8">
      <c r="B8" s="332" t="s">
        <v>1664</v>
      </c>
      <c r="C8" s="332">
        <v>293716</v>
      </c>
      <c r="D8" s="332" t="s">
        <v>1665</v>
      </c>
      <c r="E8" s="332" t="s">
        <v>542</v>
      </c>
      <c r="F8" s="332" t="s">
        <v>1500</v>
      </c>
      <c r="G8" s="333">
        <v>46204</v>
      </c>
    </row>
    <row r="9" spans="2:8">
      <c r="B9" s="332" t="s">
        <v>1666</v>
      </c>
      <c r="C9" s="332">
        <v>257258</v>
      </c>
      <c r="D9" s="332" t="s">
        <v>1667</v>
      </c>
      <c r="E9" s="332" t="s">
        <v>543</v>
      </c>
      <c r="F9" s="332" t="s">
        <v>144</v>
      </c>
      <c r="G9" s="333">
        <v>46327</v>
      </c>
    </row>
    <row r="10" spans="2:8">
      <c r="B10" s="332" t="s">
        <v>1668</v>
      </c>
      <c r="C10" s="332">
        <v>371147</v>
      </c>
      <c r="D10" s="332" t="s">
        <v>1669</v>
      </c>
      <c r="E10" s="332" t="s">
        <v>543</v>
      </c>
      <c r="F10" s="332" t="s">
        <v>144</v>
      </c>
      <c r="G10" s="332" t="s">
        <v>1663</v>
      </c>
    </row>
    <row r="11" spans="2:8">
      <c r="B11" s="332" t="s">
        <v>1670</v>
      </c>
      <c r="C11" s="332">
        <v>259230</v>
      </c>
      <c r="D11" s="332" t="s">
        <v>1671</v>
      </c>
      <c r="E11" s="332" t="s">
        <v>543</v>
      </c>
      <c r="F11" s="332" t="s">
        <v>144</v>
      </c>
      <c r="G11" s="333">
        <v>45992</v>
      </c>
      <c r="H11" s="340">
        <v>46357</v>
      </c>
    </row>
    <row r="12" spans="2:8">
      <c r="B12" s="332" t="s">
        <v>1672</v>
      </c>
      <c r="C12" s="332">
        <v>370705</v>
      </c>
      <c r="D12" s="332"/>
      <c r="E12" s="332" t="s">
        <v>543</v>
      </c>
      <c r="F12" s="332" t="s">
        <v>144</v>
      </c>
      <c r="G12" s="332" t="s">
        <v>1663</v>
      </c>
    </row>
    <row r="13" spans="2:8">
      <c r="B13" s="332" t="s">
        <v>1673</v>
      </c>
      <c r="C13" s="332">
        <v>258542</v>
      </c>
      <c r="D13" s="332" t="s">
        <v>1674</v>
      </c>
      <c r="E13" s="332" t="s">
        <v>544</v>
      </c>
      <c r="F13" s="332" t="s">
        <v>180</v>
      </c>
      <c r="G13" s="333">
        <v>45962</v>
      </c>
    </row>
    <row r="14" spans="2:8">
      <c r="B14" s="332" t="s">
        <v>1675</v>
      </c>
      <c r="C14" s="332">
        <v>257050</v>
      </c>
      <c r="D14" s="332" t="s">
        <v>1676</v>
      </c>
      <c r="E14" s="332" t="s">
        <v>544</v>
      </c>
      <c r="F14" s="332" t="s">
        <v>180</v>
      </c>
      <c r="G14" s="333">
        <v>46357</v>
      </c>
    </row>
    <row r="15" spans="2:8">
      <c r="B15" s="332"/>
      <c r="C15" s="332"/>
      <c r="D15" s="332"/>
      <c r="E15" s="332"/>
      <c r="F15" s="332"/>
      <c r="G15" s="332"/>
    </row>
    <row r="16" spans="2:8">
      <c r="B16" s="332"/>
      <c r="C16" s="332"/>
      <c r="D16" s="332"/>
      <c r="E16" s="332"/>
      <c r="F16" s="332"/>
      <c r="G16" s="332"/>
    </row>
    <row r="17" spans="2:7">
      <c r="B17" s="332"/>
      <c r="C17" s="332"/>
      <c r="D17" s="332"/>
      <c r="E17" s="332"/>
      <c r="F17" s="332"/>
      <c r="G17" s="332"/>
    </row>
    <row r="18" spans="2:7">
      <c r="B18" s="332"/>
      <c r="C18" s="332"/>
      <c r="D18" s="332"/>
      <c r="E18" s="332"/>
      <c r="F18" s="332"/>
      <c r="G18" s="332"/>
    </row>
    <row r="19" spans="2:7">
      <c r="B19" s="332"/>
      <c r="C19" s="332"/>
      <c r="D19" s="332"/>
      <c r="E19" s="332"/>
      <c r="F19" s="332"/>
      <c r="G19" s="332"/>
    </row>
    <row r="20" spans="2:7">
      <c r="B20" s="332"/>
      <c r="C20" s="332"/>
      <c r="D20" s="332"/>
      <c r="E20" s="332"/>
      <c r="F20" s="332"/>
      <c r="G20" s="332"/>
    </row>
    <row r="21" spans="2:7">
      <c r="B21" s="332"/>
      <c r="C21" s="332"/>
      <c r="D21" s="332"/>
      <c r="E21" s="332"/>
      <c r="F21" s="332"/>
      <c r="G21" s="332"/>
    </row>
    <row r="22" spans="2:7">
      <c r="B22" s="332"/>
      <c r="C22" s="332"/>
      <c r="D22" s="332"/>
      <c r="E22" s="332"/>
      <c r="F22" s="332"/>
      <c r="G22" s="332"/>
    </row>
    <row r="23" spans="2:7">
      <c r="B23" s="332"/>
      <c r="C23" s="332"/>
      <c r="D23" s="332"/>
      <c r="E23" s="332"/>
      <c r="F23" s="332"/>
      <c r="G23" s="332"/>
    </row>
    <row r="24" spans="2:7">
      <c r="B24" s="332"/>
      <c r="C24" s="332"/>
      <c r="D24" s="332"/>
      <c r="E24" s="332"/>
      <c r="F24" s="332"/>
      <c r="G24" s="332"/>
    </row>
    <row r="25" spans="2:7">
      <c r="B25" s="332"/>
      <c r="C25" s="332"/>
      <c r="D25" s="332"/>
      <c r="E25" s="332"/>
      <c r="F25" s="332"/>
      <c r="G25" s="332"/>
    </row>
    <row r="26" spans="2:7">
      <c r="B26" s="332"/>
      <c r="C26" s="332"/>
      <c r="D26" s="332"/>
      <c r="E26" s="332"/>
      <c r="F26" s="332"/>
      <c r="G26" s="332"/>
    </row>
    <row r="27" spans="2:7">
      <c r="B27" s="332"/>
      <c r="C27" s="332"/>
      <c r="D27" s="332"/>
      <c r="E27" s="332"/>
      <c r="F27" s="332"/>
      <c r="G27" s="332"/>
    </row>
    <row r="28" spans="2:7">
      <c r="B28" s="332"/>
      <c r="C28" s="332"/>
      <c r="D28" s="332"/>
      <c r="E28" s="332"/>
      <c r="F28" s="332"/>
      <c r="G28" s="332"/>
    </row>
    <row r="29" spans="2:7">
      <c r="B29" s="332"/>
      <c r="C29" s="332"/>
      <c r="D29" s="332"/>
      <c r="E29" s="332"/>
      <c r="F29" s="332"/>
      <c r="G29" s="332"/>
    </row>
    <row r="30" spans="2:7">
      <c r="B30" s="332"/>
      <c r="C30" s="332"/>
      <c r="D30" s="332"/>
      <c r="E30" s="332"/>
      <c r="F30" s="332"/>
      <c r="G30" s="332"/>
    </row>
    <row r="31" spans="2:7">
      <c r="B31" s="332"/>
      <c r="C31" s="332"/>
      <c r="D31" s="332"/>
      <c r="E31" s="332"/>
      <c r="F31" s="332"/>
      <c r="G31" s="332"/>
    </row>
    <row r="32" spans="2:7">
      <c r="B32" s="332"/>
      <c r="C32" s="332"/>
      <c r="D32" s="332"/>
      <c r="E32" s="332"/>
      <c r="F32" s="332"/>
      <c r="G32" s="33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1677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4" t="s">
        <v>409</v>
      </c>
      <c r="D3" s="324" t="s">
        <v>1678</v>
      </c>
      <c r="E3" s="324" t="s">
        <v>1679</v>
      </c>
      <c r="F3" s="324" t="s">
        <v>1680</v>
      </c>
      <c r="G3" s="329" t="s">
        <v>1681</v>
      </c>
      <c r="H3" s="324" t="s">
        <v>1682</v>
      </c>
    </row>
    <row r="4" spans="3:8">
      <c r="C4" s="327" t="s">
        <v>541</v>
      </c>
      <c r="D4" s="327">
        <v>9347</v>
      </c>
      <c r="E4" s="328">
        <v>45985</v>
      </c>
      <c r="F4" s="327">
        <v>7000</v>
      </c>
      <c r="G4" s="331" t="s">
        <v>1683</v>
      </c>
      <c r="H4" s="327"/>
    </row>
    <row r="5" spans="3:8" ht="29.25">
      <c r="C5" s="325" t="s">
        <v>541</v>
      </c>
      <c r="D5" s="325" t="s">
        <v>1684</v>
      </c>
      <c r="E5" s="326">
        <v>46000</v>
      </c>
      <c r="F5" s="325">
        <v>9000</v>
      </c>
      <c r="G5" s="330" t="s">
        <v>1685</v>
      </c>
      <c r="H5" s="325"/>
    </row>
    <row r="6" spans="3:8">
      <c r="C6" s="325" t="s">
        <v>542</v>
      </c>
      <c r="D6" s="325">
        <v>7694</v>
      </c>
      <c r="E6" s="326">
        <v>46006</v>
      </c>
      <c r="F6" s="325">
        <v>7750</v>
      </c>
      <c r="G6" s="330" t="s">
        <v>1686</v>
      </c>
      <c r="H6" s="325"/>
    </row>
    <row r="7" spans="3:8">
      <c r="C7" s="327" t="s">
        <v>543</v>
      </c>
      <c r="D7" s="327">
        <v>9403</v>
      </c>
      <c r="E7" s="328">
        <v>45972</v>
      </c>
      <c r="F7" s="327" t="s">
        <v>1687</v>
      </c>
      <c r="G7" s="331" t="s">
        <v>1688</v>
      </c>
      <c r="H7" s="327" t="s">
        <v>928</v>
      </c>
    </row>
    <row r="8" spans="3:8">
      <c r="C8" s="325" t="s">
        <v>543</v>
      </c>
      <c r="D8" s="325">
        <v>7663</v>
      </c>
      <c r="E8" s="326">
        <v>46008</v>
      </c>
      <c r="F8" s="325" t="s">
        <v>1689</v>
      </c>
      <c r="G8" s="330" t="s">
        <v>1690</v>
      </c>
      <c r="H8" s="325" t="s">
        <v>1691</v>
      </c>
    </row>
    <row r="9" spans="3:8">
      <c r="C9" s="325" t="s">
        <v>463</v>
      </c>
      <c r="D9" s="325" t="s">
        <v>1692</v>
      </c>
      <c r="E9" s="326">
        <v>45993</v>
      </c>
      <c r="F9" s="325">
        <v>12000</v>
      </c>
      <c r="G9" s="330" t="s">
        <v>1693</v>
      </c>
      <c r="H9" s="325"/>
    </row>
    <row r="10" spans="3:8" ht="29.25">
      <c r="C10" s="325" t="s">
        <v>463</v>
      </c>
      <c r="D10" s="325" t="s">
        <v>1694</v>
      </c>
      <c r="E10" s="326">
        <v>45993</v>
      </c>
      <c r="F10" s="325">
        <v>9000</v>
      </c>
      <c r="G10" s="330" t="s">
        <v>1695</v>
      </c>
      <c r="H10" s="325"/>
    </row>
    <row r="11" spans="3:8" ht="29.25">
      <c r="C11" s="325" t="s">
        <v>463</v>
      </c>
      <c r="D11" s="325" t="s">
        <v>1696</v>
      </c>
      <c r="E11" s="326">
        <v>45993</v>
      </c>
      <c r="F11" s="325">
        <v>10000</v>
      </c>
      <c r="G11" s="330" t="s">
        <v>1695</v>
      </c>
      <c r="H11" s="325"/>
    </row>
    <row r="12" spans="3:8">
      <c r="C12" s="325" t="s">
        <v>544</v>
      </c>
      <c r="D12" s="325">
        <v>9038</v>
      </c>
      <c r="E12" s="326">
        <v>46006</v>
      </c>
      <c r="F12" s="325">
        <v>6817</v>
      </c>
      <c r="G12" s="330" t="s">
        <v>1697</v>
      </c>
      <c r="H12" s="325" t="s">
        <v>1698</v>
      </c>
    </row>
    <row r="13" spans="3:8">
      <c r="C13" s="325" t="s">
        <v>539</v>
      </c>
      <c r="D13" s="325"/>
      <c r="E13" s="325"/>
      <c r="F13" s="325"/>
      <c r="G13" s="330"/>
      <c r="H13" s="325"/>
    </row>
    <row r="14" spans="3:8">
      <c r="C14" s="325"/>
      <c r="D14" s="325"/>
      <c r="E14" s="325"/>
      <c r="F14" s="325"/>
      <c r="G14" s="330"/>
      <c r="H14" s="325"/>
    </row>
    <row r="15" spans="3:8">
      <c r="C15" s="325"/>
      <c r="D15" s="325"/>
      <c r="E15" s="325"/>
      <c r="F15" s="325"/>
      <c r="G15" s="330"/>
      <c r="H15" s="325"/>
    </row>
    <row r="16" spans="3:8">
      <c r="C16" s="325"/>
      <c r="D16" s="325"/>
      <c r="E16" s="325"/>
      <c r="F16" s="325"/>
      <c r="G16" s="330"/>
      <c r="H16" s="325"/>
    </row>
    <row r="17" spans="3:8">
      <c r="C17" s="325"/>
      <c r="D17" s="325"/>
      <c r="E17" s="325"/>
      <c r="F17" s="325"/>
      <c r="G17" s="330"/>
      <c r="H17" s="325"/>
    </row>
    <row r="18" spans="3:8">
      <c r="C18" s="325"/>
      <c r="D18" s="325"/>
      <c r="E18" s="325"/>
      <c r="F18" s="325"/>
      <c r="G18" s="330"/>
      <c r="H18" s="325"/>
    </row>
    <row r="19" spans="3:8">
      <c r="C19" s="325"/>
      <c r="D19" s="325"/>
      <c r="E19" s="325"/>
      <c r="F19" s="325"/>
      <c r="G19" s="330"/>
      <c r="H19" s="325"/>
    </row>
    <row r="20" spans="3:8">
      <c r="C20" s="325"/>
      <c r="D20" s="325"/>
      <c r="E20" s="325"/>
      <c r="F20" s="325"/>
      <c r="G20" s="330"/>
      <c r="H20" s="325"/>
    </row>
    <row r="21" spans="3:8">
      <c r="C21" s="325"/>
      <c r="D21" s="325"/>
      <c r="E21" s="325"/>
      <c r="F21" s="325"/>
      <c r="G21" s="330"/>
      <c r="H21" s="325"/>
    </row>
    <row r="22" spans="3:8">
      <c r="C22" s="325"/>
      <c r="D22" s="325"/>
      <c r="E22" s="325"/>
      <c r="F22" s="325"/>
      <c r="G22" s="330"/>
      <c r="H22" s="325"/>
    </row>
    <row r="23" spans="3:8">
      <c r="C23" s="325"/>
      <c r="D23" s="325"/>
      <c r="E23" s="325"/>
      <c r="F23" s="325"/>
      <c r="G23" s="330"/>
      <c r="H23" s="325"/>
    </row>
    <row r="24" spans="3:8">
      <c r="C24" s="325"/>
      <c r="D24" s="325"/>
      <c r="E24" s="325"/>
      <c r="F24" s="325"/>
      <c r="G24" s="330"/>
      <c r="H24" s="325"/>
    </row>
    <row r="25" spans="3:8">
      <c r="C25" s="325"/>
      <c r="D25" s="325"/>
      <c r="E25" s="325"/>
      <c r="F25" s="325"/>
      <c r="G25" s="330"/>
      <c r="H25" s="325"/>
    </row>
    <row r="26" spans="3:8">
      <c r="C26" s="325"/>
      <c r="D26" s="325"/>
      <c r="E26" s="325"/>
      <c r="F26" s="325"/>
      <c r="G26" s="330"/>
      <c r="H26" s="325"/>
    </row>
    <row r="27" spans="3:8">
      <c r="C27" s="325"/>
      <c r="D27" s="325"/>
      <c r="E27" s="325"/>
      <c r="F27" s="325"/>
      <c r="G27" s="330"/>
      <c r="H27" s="325"/>
    </row>
    <row r="28" spans="3:8">
      <c r="C28" s="325"/>
      <c r="D28" s="325"/>
      <c r="E28" s="325"/>
      <c r="F28" s="325"/>
      <c r="G28" s="330"/>
      <c r="H28" s="325"/>
    </row>
    <row r="29" spans="3:8">
      <c r="C29" s="325"/>
      <c r="D29" s="325"/>
      <c r="E29" s="325"/>
      <c r="F29" s="325"/>
      <c r="G29" s="330"/>
      <c r="H29" s="325"/>
    </row>
    <row r="30" spans="3:8">
      <c r="C30" s="325"/>
      <c r="D30" s="325"/>
      <c r="E30" s="325"/>
      <c r="F30" s="325"/>
      <c r="G30" s="330"/>
      <c r="H30" s="325"/>
    </row>
    <row r="31" spans="3:8">
      <c r="C31" s="325"/>
      <c r="D31" s="325"/>
      <c r="E31" s="325"/>
      <c r="F31" s="325"/>
      <c r="G31" s="330"/>
      <c r="H31" s="32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C24" sqref="C2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8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5"/>
      <c r="M1" s="124"/>
      <c r="N1" s="268"/>
      <c r="O1" s="268"/>
      <c r="P1" s="170"/>
      <c r="Q1" s="395" t="s">
        <v>922</v>
      </c>
      <c r="R1" s="396"/>
      <c r="U1" s="102"/>
      <c r="V1" s="397" t="s">
        <v>1699</v>
      </c>
      <c r="W1" s="397"/>
      <c r="X1" s="397"/>
      <c r="Y1" s="104"/>
    </row>
    <row r="2" spans="1:25" s="101" customFormat="1" ht="11.25" customHeight="1">
      <c r="A2" s="105" t="s">
        <v>1700</v>
      </c>
      <c r="B2" s="105" t="s">
        <v>1701</v>
      </c>
      <c r="C2" s="105" t="s">
        <v>313</v>
      </c>
      <c r="D2" s="106" t="s">
        <v>874</v>
      </c>
      <c r="E2" s="106" t="s">
        <v>875</v>
      </c>
      <c r="F2" s="106" t="s">
        <v>1702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6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1703</v>
      </c>
      <c r="U2" s="108" t="s">
        <v>877</v>
      </c>
      <c r="V2" s="103">
        <f ca="1">TODAY()-1</f>
        <v>46011</v>
      </c>
      <c r="W2" s="103">
        <f ca="1">V2-1</f>
        <v>46010</v>
      </c>
      <c r="X2" s="103">
        <f ca="1">W2-1</f>
        <v>46009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7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7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2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7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7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7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944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7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</v>
      </c>
      <c r="X8" s="112">
        <f ca="1">_xlfn.XLOOKUP(G8&amp;$X$2,BS_CONTROLE[CHAVE],BS_CONTROLE[Quantidade_11],"-")</f>
        <v>40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7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7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7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7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0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7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7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7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7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7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7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7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7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7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7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7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7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7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1500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7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7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7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7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2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7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7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7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944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7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30</v>
      </c>
      <c r="X33" s="112">
        <f ca="1">_xlfn.XLOOKUP(G33&amp;$X$2,BS_CONTROLE[CHAVE],BS_CONTROLE[Quantidade_11],"-")</f>
        <v>40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7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15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7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7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7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7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7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7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7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7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7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720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7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0.56000000000000005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7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1500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7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7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7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7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7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15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7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7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7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50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7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2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7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7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7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944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7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40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7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15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7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7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7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7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7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7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7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7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7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7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7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7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720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7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1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7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1500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7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15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7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7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7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7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7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7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944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7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30</v>
      </c>
      <c r="X81" s="112">
        <f ca="1">_xlfn.XLOOKUP(G81&amp;$X$2,BS_CONTROLE[CHAVE],BS_CONTROLE[Quantidade_11],"-")</f>
        <v>40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7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7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15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7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7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7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7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7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7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7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7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7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7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7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7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7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720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7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7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7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7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7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1500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7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15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7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7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7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7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7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30</v>
      </c>
      <c r="X107" s="112">
        <f ca="1">_xlfn.XLOOKUP(G107&amp;$X$2,BS_CONTROLE[CHAVE],BS_CONTROLE[Quantidade_11],"-")</f>
        <v>40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7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944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7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7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15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7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0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7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7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7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7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7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40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7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0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7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7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7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7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7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1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7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0.56000000000000005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7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1500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7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7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15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7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7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7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7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30</v>
      </c>
      <c r="X130" s="112">
        <f ca="1">_xlfn.XLOOKUP(G130&amp;$X$2,BS_CONTROLE[CHAVE],BS_CONTROLE[Quantidade_11],"-")</f>
        <v>40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7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944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7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7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15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7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7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7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7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7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7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7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7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7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7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720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7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7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7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7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7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15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7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1500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7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7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7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7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15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7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1500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7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7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7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2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7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7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30</v>
      </c>
      <c r="X159" s="112">
        <f ca="1">_xlfn.XLOOKUP(G159&amp;$X$2,BS_CONTROLE[CHAVE],BS_CONTROLE[Quantidade_11],"-")</f>
        <v>40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7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944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7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7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15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7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7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7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40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7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7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7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7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7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7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7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7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7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7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7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7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720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7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1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7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7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15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7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1500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7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7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7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7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2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7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7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7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30</v>
      </c>
      <c r="X188" s="112">
        <f ca="1">_xlfn.XLOOKUP(G188&amp;$X$2,BS_CONTROLE[CHAVE],BS_CONTROLE[Quantidade_11],"-")</f>
        <v>40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7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944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7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15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7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7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7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7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7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7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7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7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0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7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7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7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7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7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1248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7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7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720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7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7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1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7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7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7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7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7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15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7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1500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7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7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7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2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7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7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7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30</v>
      </c>
      <c r="X219" s="112">
        <f ca="1">_xlfn.XLOOKUP(G219&amp;$X$2,BS_CONTROLE[CHAVE],BS_CONTROLE[Quantidade_11],"-")</f>
        <v>40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7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15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7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15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7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7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7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7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7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7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7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7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7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7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7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720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7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7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1248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7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7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7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40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7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15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7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1500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7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7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7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0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7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7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0.56000000000000005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7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1500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7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7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7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7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2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7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7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7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30</v>
      </c>
      <c r="X252" s="112">
        <f ca="1">_xlfn.XLOOKUP(G252&amp;$X$2,BS_CONTROLE[CHAVE],BS_CONTROLE[Quantidade_11],"-")</f>
        <v>40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7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7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944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7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15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7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15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7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7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0.56000000000000005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7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0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7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7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7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7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7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1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7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7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7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7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7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7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720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7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1248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7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7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7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7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7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15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7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1500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7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7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7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7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7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30</v>
      </c>
      <c r="X282" s="112">
        <f ca="1">_xlfn.XLOOKUP(G282&amp;$X$2,BS_CONTROLE[CHAVE],BS_CONTROLE[Quantidade_11],"-")</f>
        <v>40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7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944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7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15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7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7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15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7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944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7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7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7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7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7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7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1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7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7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7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7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7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7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7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1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7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7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7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7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7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7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7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1500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7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7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7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30</v>
      </c>
      <c r="X310" s="112">
        <f ca="1">_xlfn.XLOOKUP(G310&amp;$X$2,BS_CONTROLE[CHAVE],BS_CONTROLE[Quantidade_11],"-")</f>
        <v>40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7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944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7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15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7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944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7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7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7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7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7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7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7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7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7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720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7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7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7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7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7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7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7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1500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7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7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7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1500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7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7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7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7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30</v>
      </c>
      <c r="X336" s="112">
        <f ca="1">_xlfn.XLOOKUP(G336&amp;$X$2,BS_CONTROLE[CHAVE],BS_CONTROLE[Quantidade_11],"-")</f>
        <v>40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7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944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7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15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7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2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7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7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7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7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7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7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7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7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1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7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7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7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7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7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7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7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720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7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7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7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7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7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1500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7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7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50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7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7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30</v>
      </c>
      <c r="X363" s="112">
        <f ca="1">_xlfn.XLOOKUP(G363&amp;$X$2,BS_CONTROLE[CHAVE],BS_CONTROLE[Quantidade_11],"-")</f>
        <v>40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7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944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7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15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7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2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7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15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7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1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7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7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7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7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7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7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7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7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7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7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7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7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7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7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7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1248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7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7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7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1500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7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15</v>
      </c>
      <c r="W387" s="112">
        <f ca="1">_xlfn.XLOOKUP(G387&amp;$W$2,BS_CONTROLE[CHAVE],BS_CONTROLE[Quantidade_11],"-")</f>
        <v>0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7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40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7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7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2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7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7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>
        <f ca="1">_xlfn.XLOOKUP(G392&amp;$W$2,BS_CONTROLE[CHAVE],BS_CONTROLE[Quantidade_11],"-")</f>
        <v>30</v>
      </c>
      <c r="X392" s="112">
        <f ca="1">_xlfn.XLOOKUP(G392&amp;$X$2,BS_CONTROLE[CHAVE],BS_CONTROLE[Quantidade_11],"-")</f>
        <v>40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7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944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7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>
        <f ca="1">_xlfn.XLOOKUP(G394&amp;$W$2,BS_CONTROLE[CHAVE],BS_CONTROLE[Quantidade_11],"-")</f>
        <v>15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7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>
        <f ca="1">_xlfn.XLOOKUP(G395&amp;$X$2,BS_CONTROLE[CHAVE],BS_CONTROLE[Quantidade_11],"-")</f>
        <v>0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7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15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7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1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7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7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0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7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7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0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7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7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7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0.56000000000000005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7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1500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7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7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7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0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7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7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7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7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7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2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7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7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>
        <f ca="1">_xlfn.XLOOKUP(G415&amp;$W$2,BS_CONTROLE[CHAVE],BS_CONTROLE[Quantidade_11],"-")</f>
        <v>30</v>
      </c>
      <c r="X415" s="112">
        <f ca="1">_xlfn.XLOOKUP(G415&amp;$X$2,BS_CONTROLE[CHAVE],BS_CONTROLE[Quantidade_11],"-")</f>
        <v>40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7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944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7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>
        <f ca="1">_xlfn.XLOOKUP(G417&amp;$W$2,BS_CONTROLE[CHAVE],BS_CONTROLE[Quantidade_11],"-")</f>
        <v>15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7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>
        <f ca="1">_xlfn.XLOOKUP(G418&amp;$X$2,BS_CONTROLE[CHAVE],BS_CONTROLE[Quantidade_11],"-")</f>
        <v>0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7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15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7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944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7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50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7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7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7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0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7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7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7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7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7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1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7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7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7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7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7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7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7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7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1248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7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7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720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7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7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1500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7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15</v>
      </c>
      <c r="W442" s="112">
        <f ca="1">_xlfn.XLOOKUP(G442&amp;$W$2,BS_CONTROLE[CHAVE],BS_CONTROLE[Quantidade_11],"-")</f>
        <v>0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7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7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7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7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7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>
        <f ca="1">_xlfn.XLOOKUP(G447&amp;$W$2,BS_CONTROLE[CHAVE],BS_CONTROLE[Quantidade_11],"-")</f>
        <v>30</v>
      </c>
      <c r="X447" s="112">
        <f ca="1">_xlfn.XLOOKUP(G447&amp;$X$2,BS_CONTROLE[CHAVE],BS_CONTROLE[Quantidade_11],"-")</f>
        <v>40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7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>
        <f ca="1">_xlfn.XLOOKUP(G448&amp;$W$2,BS_CONTROLE[CHAVE],BS_CONTROLE[Quantidade_11],"-")</f>
        <v>15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7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2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7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15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7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944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7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>
        <f ca="1">_xlfn.XLOOKUP(G452&amp;$X$2,BS_CONTROLE[CHAVE],BS_CONTROLE[Quantidade_11],"-")</f>
        <v>0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7" t="str">
        <f>IF(SP_SUL!N455="","*",SP_SUL!N455)</f>
        <v>ZGA1541</v>
      </c>
      <c r="M453" s="111">
        <f>IF(SP_SUL!J455="","*",SP_SUL!J455)</f>
        <v>49</v>
      </c>
      <c r="N453" s="270">
        <f>IF(SP_SUL!K455="","*",SP_SUL!K455)</f>
        <v>153.30000000000001</v>
      </c>
      <c r="O453" s="27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>
        <f ca="1">_xlfn.XLOOKUP(G453&amp;$X$2,BS_CONTROLE[CHAVE],BS_CONTROLE[Quantidade_11],"-")</f>
        <v>0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7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7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7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0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7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0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7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0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7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7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7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7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7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0.56000000000000005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7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1500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7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7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>
        <f ca="1">_xlfn.XLOOKUP(G466&amp;$W$2,BS_CONTROLE[CHAVE],BS_CONTROLE[Quantidade_11],"-")</f>
        <v>40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7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720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7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>
        <f ca="1">_xlfn.XLOOKUP(G468&amp;$W$2,BS_CONTROLE[CHAVE],BS_CONTROLE[Quantidade_11],"-")</f>
        <v>1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7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15</v>
      </c>
      <c r="W469" s="112">
        <f ca="1">_xlfn.XLOOKUP(G469&amp;$W$2,BS_CONTROLE[CHAVE],BS_CONTROLE[Quantidade_11],"-")</f>
        <v>0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7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7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7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>
        <f ca="1">_xlfn.XLOOKUP(G472&amp;$W$2,BS_CONTROLE[CHAVE],BS_CONTROLE[Quantidade_11],"-")</f>
        <v>30</v>
      </c>
      <c r="X472" s="112">
        <f ca="1">_xlfn.XLOOKUP(G472&amp;$X$2,BS_CONTROLE[CHAVE],BS_CONTROLE[Quantidade_11],"-")</f>
        <v>40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7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944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7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15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7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1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7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7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0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7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7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7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7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7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720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7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0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7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1500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7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>
        <f ca="1">_xlfn.XLOOKUP(G485&amp;$V$2,BS_CONTROLE[CHAVE],BS_CONTROLE[Quantidade_11],"-")</f>
        <v>15</v>
      </c>
      <c r="W485" s="112">
        <f ca="1">_xlfn.XLOOKUP(G485&amp;$W$2,BS_CONTROLE[CHAVE],BS_CONTROLE[Quantidade_11],"-")</f>
        <v>0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7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7" t="str">
        <f>IF(SP_SUL!N489="","*",SP_SUL!N489)</f>
        <v>ZPTZEV</v>
      </c>
      <c r="M487" s="111">
        <f>IF(SP_SUL!J489="","*",SP_SUL!J489)</f>
        <v>54</v>
      </c>
      <c r="N487" s="270">
        <f>IF(SP_SUL!K489="","*",SP_SUL!K489)</f>
        <v>105</v>
      </c>
      <c r="O487" s="270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0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7" t="str">
        <f>IF(SP_SUL!N490="","*",SP_SUL!N490)</f>
        <v>ZGM2</v>
      </c>
      <c r="M488" s="111">
        <f>IF(SP_SUL!J490="","*",SP_SUL!J490)</f>
        <v>53</v>
      </c>
      <c r="N488" s="270">
        <f>IF(SP_SUL!K490="","*",SP_SUL!K490)</f>
        <v>114.3</v>
      </c>
      <c r="O488" s="270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1500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7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*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7" t="str">
        <f>IF(SP_SUL!N492="","*",SP_SUL!N492)</f>
        <v>ZQBZBL</v>
      </c>
      <c r="M490" s="111">
        <f>IF(SP_SUL!J492="","*",SP_SUL!J492)</f>
        <v>56</v>
      </c>
      <c r="N490" s="270">
        <f>IF(SP_SUL!K492="","*",SP_SUL!K492)</f>
        <v>253.9</v>
      </c>
      <c r="O490" s="270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>
        <f ca="1">_xlfn.XLOOKUP(G490&amp;$X$2,BS_CONTROLE[CHAVE],BS_CONTROLE[Quantidade_11],"-")</f>
        <v>0</v>
      </c>
    </row>
    <row r="491" spans="1:24" s="113" customFormat="1">
      <c r="A491" s="109" t="str">
        <f>IF(SP_SUL!Y493="","*",SP_SUL!Y493)</f>
        <v>*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7" t="str">
        <f>IF(SP_SUL!N493="","*",SP_SUL!N493)</f>
        <v>ZYUZEM</v>
      </c>
      <c r="M491" s="111">
        <f>IF(SP_SUL!J493="","*",SP_SUL!J493)</f>
        <v>49</v>
      </c>
      <c r="N491" s="270">
        <f>IF(SP_SUL!K493="","*",SP_SUL!K493)</f>
        <v>203</v>
      </c>
      <c r="O491" s="27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0</v>
      </c>
    </row>
    <row r="492" spans="1:24" s="113" customFormat="1">
      <c r="A492" s="109" t="str">
        <f>IF(SP_SUL!Y494="","*",SP_SUL!Y494)</f>
        <v>*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7" t="str">
        <f>IF(SP_SUL!N494="","*",SP_SUL!N494)</f>
        <v>ZYU1</v>
      </c>
      <c r="M492" s="111">
        <f>IF(SP_SUL!J494="","*",SP_SUL!J494)</f>
        <v>49</v>
      </c>
      <c r="N492" s="270">
        <f>IF(SP_SUL!K494="","*",SP_SUL!K494)</f>
        <v>202.4</v>
      </c>
      <c r="O492" s="27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>
        <f ca="1">_xlfn.XLOOKUP(G492&amp;$W$2,BS_CONTROLE[CHAVE],BS_CONTROLE[Quantidade_11],"-")</f>
        <v>30</v>
      </c>
      <c r="X492" s="112">
        <f ca="1">_xlfn.XLOOKUP(G492&amp;$X$2,BS_CONTROLE[CHAVE],BS_CONTROLE[Quantidade_11],"-")</f>
        <v>40</v>
      </c>
    </row>
    <row r="493" spans="1:24" s="113" customFormat="1">
      <c r="A493" s="109" t="str">
        <f>IF(SP_SUL!Y495="","*",SP_SUL!Y495)</f>
        <v>*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7" t="str">
        <f>IF(SP_SUL!N495="","*",SP_SUL!N495)</f>
        <v>198ZYU1</v>
      </c>
      <c r="M493" s="111">
        <f>IF(SP_SUL!J495="","*",SP_SUL!J495)</f>
        <v>49</v>
      </c>
      <c r="N493" s="270">
        <f>IF(SP_SUL!K495="","*",SP_SUL!K495)</f>
        <v>199.9</v>
      </c>
      <c r="O493" s="27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944</v>
      </c>
      <c r="X493" s="112">
        <f ca="1">_xlfn.XLOOKUP(G493&amp;$X$2,BS_CONTROLE[CHAVE],BS_CONTROLE[Quantidade_11],"-")</f>
        <v>0</v>
      </c>
    </row>
    <row r="494" spans="1:24" s="113" customFormat="1">
      <c r="A494" s="109" t="str">
        <f>IF(SP_SUL!Y496="","*",SP_SUL!Y496)</f>
        <v>*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7" t="str">
        <f>IF(SP_SUL!N496="","*",SP_SUL!N496)</f>
        <v>ZDY1832</v>
      </c>
      <c r="M494" s="111">
        <f>IF(SP_SUL!J496="","*",SP_SUL!J496)</f>
        <v>56</v>
      </c>
      <c r="N494" s="270">
        <f>IF(SP_SUL!K496="","*",SP_SUL!K496)</f>
        <v>183</v>
      </c>
      <c r="O494" s="27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2</v>
      </c>
    </row>
    <row r="495" spans="1:24" s="113" customFormat="1">
      <c r="A495" s="109" t="str">
        <f>IF(SP_SUL!Y497="","*",SP_SUL!Y497)</f>
        <v>*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7" t="str">
        <f>IF(SP_SUL!N497="","*",SP_SUL!N497)</f>
        <v>ZER169</v>
      </c>
      <c r="M495" s="111">
        <f>IF(SP_SUL!J497="","*",SP_SUL!J497)</f>
        <v>56</v>
      </c>
      <c r="N495" s="270">
        <f>IF(SP_SUL!K497="","*",SP_SUL!K497)</f>
        <v>168</v>
      </c>
      <c r="O495" s="27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15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>
      <c r="A496" s="109" t="str">
        <f>IF(SP_SUL!Y498="","*",SP_SUL!Y498)</f>
        <v>*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7" t="str">
        <f>IF(SP_SUL!N498="","*",SP_SUL!N498)</f>
        <v>ZGA1541</v>
      </c>
      <c r="M496" s="111">
        <f>IF(SP_SUL!J498="","*",SP_SUL!J498)</f>
        <v>49</v>
      </c>
      <c r="N496" s="270">
        <f>IF(SP_SUL!K498="","*",SP_SUL!K498)</f>
        <v>153.19999999999999</v>
      </c>
      <c r="O496" s="27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1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0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7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*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7" t="str">
        <f>IF(SP_SUL!N500="","*",SP_SUL!N500)</f>
        <v>ZKWZLU</v>
      </c>
      <c r="M498" s="111">
        <f>IF(SP_SUL!J500="","*",SP_SUL!J500)</f>
        <v>55</v>
      </c>
      <c r="N498" s="270">
        <f>IF(SP_SUL!K500="","*",SP_SUL!K500)</f>
        <v>97.843000000000004</v>
      </c>
      <c r="O498" s="27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>
        <f ca="1">_xlfn.XLOOKUP(G498&amp;$X$2,BS_CONTROLE[CHAVE],BS_CONTROLE[Quantidade_11],"-")</f>
        <v>0</v>
      </c>
    </row>
    <row r="499" spans="1:24" s="113" customFormat="1">
      <c r="A499" s="109" t="str">
        <f>IF(SP_SUL!Y501="","*",SP_SUL!Y501)</f>
        <v>*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7" t="str">
        <f>IF(SP_SUL!N501="","*",SP_SUL!N501)</f>
        <v>102ZKW2</v>
      </c>
      <c r="M499" s="111">
        <f>IF(SP_SUL!J501="","*",SP_SUL!J501)</f>
        <v>55</v>
      </c>
      <c r="N499" s="270">
        <f>IF(SP_SUL!K501="","*",SP_SUL!K501)</f>
        <v>98.16</v>
      </c>
      <c r="O499" s="27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>
        <f ca="1">_xlfn.XLOOKUP(G499&amp;$X$2,BS_CONTROLE[CHAVE],BS_CONTROLE[Quantidade_11],"-")</f>
        <v>0</v>
      </c>
    </row>
    <row r="500" spans="1:24" s="113" customFormat="1">
      <c r="A500" s="109" t="str">
        <f>IF(SP_SUL!Y502="","*",SP_SUL!Y502)</f>
        <v>*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7" t="str">
        <f>IF(SP_SUL!N502="","*",SP_SUL!N502)</f>
        <v>ZLU1052</v>
      </c>
      <c r="M500" s="111">
        <f>IF(SP_SUL!J502="","*",SP_SUL!J502)</f>
        <v>55</v>
      </c>
      <c r="N500" s="270">
        <f>IF(SP_SUL!K502="","*",SP_SUL!K502)</f>
        <v>106.02</v>
      </c>
      <c r="O500" s="27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>
        <f ca="1">_xlfn.XLOOKUP(G500&amp;$X$2,BS_CONTROLE[CHAVE],BS_CONTROLE[Quantidade_11],"-")</f>
        <v>0</v>
      </c>
    </row>
    <row r="501" spans="1:24" s="113" customFormat="1">
      <c r="A501" s="109" t="str">
        <f>IF(SP_SUL!Y503="","*",SP_SUL!Y503)</f>
        <v>*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7" t="str">
        <f>IF(SP_SUL!N503="","*",SP_SUL!N503)</f>
        <v>ZLU1052</v>
      </c>
      <c r="M501" s="111">
        <f>IF(SP_SUL!J503="","*",SP_SUL!J503)</f>
        <v>55</v>
      </c>
      <c r="N501" s="270">
        <f>IF(SP_SUL!K503="","*",SP_SUL!K503)</f>
        <v>107.25</v>
      </c>
      <c r="O501" s="27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>
        <f ca="1">_xlfn.XLOOKUP(G501&amp;$X$2,BS_CONTROLE[CHAVE],BS_CONTROLE[Quantidade_11],"-")</f>
        <v>0</v>
      </c>
    </row>
    <row r="502" spans="1:24" s="113" customFormat="1">
      <c r="A502" s="109" t="str">
        <f>IF(SP_SUL!Y504="","*",SP_SUL!Y504)</f>
        <v>*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7" t="str">
        <f>IF(SP_SUL!N504="","*",SP_SUL!N504)</f>
        <v>ZLU1052</v>
      </c>
      <c r="M502" s="111">
        <f>IF(SP_SUL!J504="","*",SP_SUL!J504)</f>
        <v>55</v>
      </c>
      <c r="N502" s="270">
        <f>IF(SP_SUL!K504="","*",SP_SUL!K504)</f>
        <v>107.5</v>
      </c>
      <c r="O502" s="27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>
        <f ca="1">_xlfn.XLOOKUP(G502&amp;$X$2,BS_CONTROLE[CHAVE],BS_CONTROLE[Quantidade_11],"-")</f>
        <v>0</v>
      </c>
    </row>
    <row r="503" spans="1:24" s="113" customFormat="1">
      <c r="A503" s="109" t="str">
        <f>IF(SP_SUL!Y505="","*",SP_SUL!Y505)</f>
        <v>*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7" t="str">
        <f>IF(SP_SUL!N505="","*",SP_SUL!N505)</f>
        <v>ZLU1052</v>
      </c>
      <c r="M503" s="111">
        <f>IF(SP_SUL!J505="","*",SP_SUL!J505)</f>
        <v>55</v>
      </c>
      <c r="N503" s="270">
        <f>IF(SP_SUL!K505="","*",SP_SUL!K505)</f>
        <v>107.78</v>
      </c>
      <c r="O503" s="27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1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0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7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*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7" t="str">
        <f>IF(SP_SUL!N507="","*",SP_SUL!N507)</f>
        <v>121ZWI2</v>
      </c>
      <c r="M505" s="111">
        <f>IF(SP_SUL!J507="","*",SP_SUL!J507)</f>
        <v>55</v>
      </c>
      <c r="N505" s="270">
        <f>IF(SP_SUL!K507="","*",SP_SUL!K507)</f>
        <v>120.521</v>
      </c>
      <c r="O505" s="27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*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7">
        <f>IF(SP_SUL!N508="","*",SP_SUL!N508)</f>
        <v>1231212</v>
      </c>
      <c r="M506" s="111">
        <f>IF(SP_SUL!J508="","*",SP_SUL!J508)</f>
        <v>55</v>
      </c>
      <c r="N506" s="270">
        <f>IF(SP_SUL!K508="","*",SP_SUL!K508)</f>
        <v>121.63</v>
      </c>
      <c r="O506" s="27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7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*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7" t="str">
        <f>IF(SP_SUL!N510="","*",SP_SUL!N510)</f>
        <v>ZRB2</v>
      </c>
      <c r="M508" s="111">
        <f>IF(SP_SUL!J510="","*",SP_SUL!J510)</f>
        <v>55</v>
      </c>
      <c r="N508" s="270">
        <f>IF(SP_SUL!K510="","*",SP_SUL!K510)</f>
        <v>152</v>
      </c>
      <c r="O508" s="270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0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7" t="str">
        <f>IF(SP_SUL!N511="","*",SP_SUL!N511)</f>
        <v>-</v>
      </c>
      <c r="M509" s="111" t="str">
        <f>IF(SP_SUL!J511="","*",SP_SUL!J511)</f>
        <v>*</v>
      </c>
      <c r="N509" s="270" t="str">
        <f>IF(SP_SUL!K511="","*",SP_SUL!K511)</f>
        <v>*</v>
      </c>
      <c r="O509" s="270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*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7" t="str">
        <f>IF(SP_SUL!N512="","*",SP_SUL!N512)</f>
        <v>ZKWZEV</v>
      </c>
      <c r="M510" s="111">
        <f>IF(SP_SUL!J512="","*",SP_SUL!J512)</f>
        <v>55</v>
      </c>
      <c r="N510" s="270">
        <f>IF(SP_SUL!K512="","*",SP_SUL!K512)</f>
        <v>102</v>
      </c>
      <c r="O510" s="270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0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*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7" t="str">
        <f>IF(SP_SUL!N513="","*",SP_SUL!N513)</f>
        <v>ZEVZKW</v>
      </c>
      <c r="M511" s="111">
        <f>IF(SP_SUL!J513="","*",SP_SUL!J513)</f>
        <v>54</v>
      </c>
      <c r="N511" s="270">
        <f>IF(SP_SUL!K513="","*",SP_SUL!K513)</f>
        <v>65.25</v>
      </c>
      <c r="O511" s="270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1248</v>
      </c>
    </row>
    <row r="512" spans="1:24" s="113" customFormat="1">
      <c r="A512" s="109" t="str">
        <f>IF(SP_SUL!Y514="","*",SP_SUL!Y514)</f>
        <v>*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7" t="str">
        <f>IF(SP_SUL!N514="","*",SP_SUL!N514)</f>
        <v>ZEZ2</v>
      </c>
      <c r="M512" s="111">
        <f>IF(SP_SUL!J514="","*",SP_SUL!J514)</f>
        <v>92</v>
      </c>
      <c r="N512" s="270">
        <f>IF(SP_SUL!K514="","*",SP_SUL!K514)</f>
        <v>74.7</v>
      </c>
      <c r="O512" s="270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720</v>
      </c>
      <c r="X512" s="112">
        <f ca="1">_xlfn.XLOOKUP(G512&amp;$X$2,BS_CONTROLE[CHAVE],BS_CONTROLE[Quantidade_11],"-")</f>
        <v>0</v>
      </c>
    </row>
    <row r="513" spans="1:24" s="113" customFormat="1">
      <c r="A513" s="109" t="str">
        <f>IF(SP_SUL!Y515="","*",SP_SUL!Y515)</f>
        <v>*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7" t="str">
        <f>IF(SP_SUL!N515="","*",SP_SUL!N515)</f>
        <v>K84ZXW2</v>
      </c>
      <c r="M513" s="111">
        <f>IF(SP_SUL!J515="","*",SP_SUL!J515)</f>
        <v>92</v>
      </c>
      <c r="N513" s="270">
        <f>IF(SP_SUL!K515="","*",SP_SUL!K515)</f>
        <v>83.3</v>
      </c>
      <c r="O513" s="270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*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7" t="str">
        <f>IF(SP_SUL!N516="","*",SP_SUL!N516)</f>
        <v>K84ZXW2</v>
      </c>
      <c r="M514" s="111">
        <f>IF(SP_SUL!J516="","*",SP_SUL!J516)</f>
        <v>92</v>
      </c>
      <c r="N514" s="270">
        <f>IF(SP_SUL!K516="","*",SP_SUL!K516)</f>
        <v>83.7</v>
      </c>
      <c r="O514" s="270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 t="str">
        <f ca="1">_xlfn.XLOOKUP(G514&amp;$X$2,BS_CONTROLE[CHAVE],BS_CONTROLE[Quantidade_11],"-")</f>
        <v>-</v>
      </c>
    </row>
    <row r="515" spans="1:24" s="113" customFormat="1">
      <c r="A515" s="109" t="str">
        <f>IF(SP_SUL!Y517="","*",SP_SUL!Y517)</f>
        <v>*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7" t="str">
        <f>IF(SP_SUL!N517="","*",SP_SUL!N517)</f>
        <v>K84ZXW1</v>
      </c>
      <c r="M515" s="111">
        <f>IF(SP_SUL!J517="","*",SP_SUL!J517)</f>
        <v>54</v>
      </c>
      <c r="N515" s="270">
        <f>IF(SP_SUL!K517="","*",SP_SUL!K517)</f>
        <v>83.7</v>
      </c>
      <c r="O515" s="270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1</v>
      </c>
      <c r="X515" s="112" t="str">
        <f ca="1">_xlfn.XLOOKUP(G515&amp;$X$2,BS_CONTROLE[CHAVE],BS_CONTROLE[Quantidade_11],"-")</f>
        <v>-</v>
      </c>
    </row>
    <row r="516" spans="1:24" s="113" customFormat="1">
      <c r="A516" s="109" t="str">
        <f>IF(SP_SUL!Y518="","*",SP_SUL!Y518)</f>
        <v>*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7" t="str">
        <f>IF(SP_SUL!N518="","*",SP_SUL!N518)</f>
        <v>ZGM1</v>
      </c>
      <c r="M516" s="111">
        <f>IF(SP_SUL!J518="","*",SP_SUL!J518)</f>
        <v>30</v>
      </c>
      <c r="N516" s="270">
        <f>IF(SP_SUL!K518="","*",SP_SUL!K518)</f>
        <v>114.3</v>
      </c>
      <c r="O516" s="270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1500</v>
      </c>
      <c r="X516" s="112">
        <f ca="1">_xlfn.XLOOKUP(G516&amp;$X$2,BS_CONTROLE[CHAVE],BS_CONTROLE[Quantidade_11],"-")</f>
        <v>0</v>
      </c>
    </row>
    <row r="517" spans="1:24" s="113" customFormat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>
        <f>IF(SP_SUL!B519="","*",SP_SUL!B519)</f>
        <v>46013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7" t="str">
        <f>IF(SP_SUL!N519="","*",SP_SUL!N519)</f>
        <v>117ZGM2</v>
      </c>
      <c r="M517" s="111">
        <f>IF(SP_SUL!J519="","*",SP_SUL!J519)</f>
        <v>53</v>
      </c>
      <c r="N517" s="270">
        <f>IF(SP_SUL!K519="","*",SP_SUL!K519)</f>
        <v>115.6</v>
      </c>
      <c r="O517" s="270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>
        <f ca="1">_xlfn.XLOOKUP(G517&amp;$V$2,BS_CONTROLE[CHAVE],BS_CONTROLE[Quantidade_11],"-")</f>
        <v>15</v>
      </c>
      <c r="W517" s="112">
        <f ca="1">_xlfn.XLOOKUP(G517&amp;$W$2,BS_CONTROLE[CHAVE],BS_CONTROLE[Quantidade_11],"-")</f>
        <v>0</v>
      </c>
      <c r="X517" s="112">
        <f ca="1">_xlfn.XLOOKUP(G517&amp;$X$2,BS_CONTROLE[CHAVE],BS_CONTROLE[Quantidade_11],"-")</f>
        <v>0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7" t="str">
        <f>IF(SP_SUL!N520="","*",SP_SUL!N520)</f>
        <v>-</v>
      </c>
      <c r="M518" s="111" t="str">
        <f>IF(SP_SUL!J520="","*",SP_SUL!J520)</f>
        <v>*</v>
      </c>
      <c r="N518" s="270" t="str">
        <f>IF(SP_SUL!K520="","*",SP_SUL!K520)</f>
        <v>*</v>
      </c>
      <c r="O518" s="270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7" t="str">
        <f>IF(SP_SUL!N521="","*",SP_SUL!N521)</f>
        <v>-</v>
      </c>
      <c r="M519" s="111" t="str">
        <f>IF(SP_SUL!J521="","*",SP_SUL!J521)</f>
        <v>*</v>
      </c>
      <c r="N519" s="270" t="str">
        <f>IF(SP_SUL!K521="","*",SP_SUL!K521)</f>
        <v>*</v>
      </c>
      <c r="O519" s="270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*</v>
      </c>
      <c r="B520" s="109" t="str">
        <f>IF(SP_SUL!X522="","*",SP_SUL!X522)</f>
        <v>*</v>
      </c>
      <c r="C520" s="109" t="str">
        <f>IF(SP_SUL!Z522="","*",SP_SUL!Z522)</f>
        <v>*</v>
      </c>
      <c r="D520" s="110" t="str">
        <f>IF(SP_SUL!S522="","*",SP_SUL!S522)</f>
        <v>-</v>
      </c>
      <c r="E520" s="110" t="str">
        <f>IF(SP_SUL!T522="","*",SP_SUL!T522)</f>
        <v>-</v>
      </c>
      <c r="F520" s="110" t="str">
        <f>IF(SP_SUL!B522="","*",SP_SUL!B522)</f>
        <v>*</v>
      </c>
      <c r="G520" s="110" t="str">
        <f>IF(SP_SUL!D522="","*",SP_SUL!D522)</f>
        <v>*</v>
      </c>
      <c r="H520" s="110" t="str">
        <f>IF(SP_SUL!F522="","*",SP_SUL!F522)</f>
        <v>*</v>
      </c>
      <c r="I520" s="110" t="str">
        <f>IF(SP_SUL!H522="","*",SP_SUL!H522)</f>
        <v>*</v>
      </c>
      <c r="J520" s="110" t="str">
        <f>IF(SP_SUL!I522="","*",SP_SUL!I522)</f>
        <v>*</v>
      </c>
      <c r="K520" s="110" t="str">
        <f>IF(SP_SUL!M522="","*",SP_SUL!M522)</f>
        <v>-</v>
      </c>
      <c r="L520" s="337" t="str">
        <f>IF(SP_SUL!N522="","*",SP_SUL!N522)</f>
        <v>-</v>
      </c>
      <c r="M520" s="111" t="str">
        <f>IF(SP_SUL!J522="","*",SP_SUL!J522)</f>
        <v>*</v>
      </c>
      <c r="N520" s="270" t="str">
        <f>IF(SP_SUL!K522="","*",SP_SUL!K522)</f>
        <v>*</v>
      </c>
      <c r="O520" s="270" t="str">
        <f>IF(SP_SUL!L522="","*",SP_SUL!L522)</f>
        <v>*</v>
      </c>
      <c r="P520" s="111"/>
      <c r="Q520" s="128" t="str">
        <f>IF(SP_SUL!O522="","*",SP_SUL!O522)</f>
        <v>*</v>
      </c>
      <c r="R520" s="128" t="str">
        <f>IF(SP_SUL!P522="","*",SP_SUL!P522)</f>
        <v>*</v>
      </c>
      <c r="S520" s="110" t="str">
        <f>IF(SP_SUL!Q522="","*",CONCATENATE(SP_SUL!Q522," ",SP_SUL!R522))</f>
        <v>*</v>
      </c>
      <c r="T520" s="110" t="str">
        <f>IF(SP_SUL!V522="","*",SP_SUL!V522)</f>
        <v>*</v>
      </c>
      <c r="U520" s="110" t="str">
        <f>IF(SP_SUL!W522="","*",SP_SUL!W522)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*</v>
      </c>
      <c r="B521" s="109" t="str">
        <f>IF(SP_SUL!X523="","*",SP_SUL!X523)</f>
        <v>*</v>
      </c>
      <c r="C521" s="109" t="str">
        <f>IF(SP_SUL!Z523="","*",SP_SUL!Z523)</f>
        <v>*</v>
      </c>
      <c r="D521" s="110" t="str">
        <f>IF(SP_SUL!S523="","*",SP_SUL!S523)</f>
        <v>-</v>
      </c>
      <c r="E521" s="110" t="str">
        <f>IF(SP_SUL!T523="","*",SP_SUL!T523)</f>
        <v>-</v>
      </c>
      <c r="F521" s="110" t="str">
        <f>IF(SP_SUL!B523="","*",SP_SUL!B523)</f>
        <v>*</v>
      </c>
      <c r="G521" s="110" t="str">
        <f>IF(SP_SUL!D523="","*",SP_SUL!D523)</f>
        <v>*</v>
      </c>
      <c r="H521" s="110" t="str">
        <f>IF(SP_SUL!F523="","*",SP_SUL!F523)</f>
        <v>*</v>
      </c>
      <c r="I521" s="110" t="str">
        <f>IF(SP_SUL!H523="","*",SP_SUL!H523)</f>
        <v>*</v>
      </c>
      <c r="J521" s="110" t="str">
        <f>IF(SP_SUL!I523="","*",SP_SUL!I523)</f>
        <v>*</v>
      </c>
      <c r="K521" s="110" t="str">
        <f>IF(SP_SUL!M523="","*",SP_SUL!M523)</f>
        <v>-</v>
      </c>
      <c r="L521" s="337" t="str">
        <f>IF(SP_SUL!N523="","*",SP_SUL!N523)</f>
        <v>-</v>
      </c>
      <c r="M521" s="111" t="str">
        <f>IF(SP_SUL!J523="","*",SP_SUL!J523)</f>
        <v>*</v>
      </c>
      <c r="N521" s="270" t="str">
        <f>IF(SP_SUL!K523="","*",SP_SUL!K523)</f>
        <v>*</v>
      </c>
      <c r="O521" s="270" t="str">
        <f>IF(SP_SUL!L523="","*",SP_SUL!L523)</f>
        <v>*</v>
      </c>
      <c r="P521" s="111"/>
      <c r="Q521" s="128" t="str">
        <f>IF(SP_SUL!O523="","*",SP_SUL!O523)</f>
        <v>*</v>
      </c>
      <c r="R521" s="128" t="str">
        <f>IF(SP_SUL!P523="","*",SP_SUL!P523)</f>
        <v>*</v>
      </c>
      <c r="S521" s="110" t="str">
        <f>IF(SP_SUL!Q523="","*",CONCATENATE(SP_SUL!Q523," ",SP_SUL!R523))</f>
        <v>*</v>
      </c>
      <c r="T521" s="110" t="str">
        <f>IF(SP_SUL!V523="","*",SP_SUL!V523)</f>
        <v>*</v>
      </c>
      <c r="U521" s="110" t="str">
        <f>IF(SP_SUL!W523="","*",SP_SUL!W523)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*</v>
      </c>
      <c r="B522" s="109" t="str">
        <f>IF(SP_SUL!X524="","*",SP_SUL!X524)</f>
        <v>*</v>
      </c>
      <c r="C522" s="109" t="str">
        <f>IF(SP_SUL!Z524="","*",SP_SUL!Z524)</f>
        <v>*</v>
      </c>
      <c r="D522" s="110" t="str">
        <f>IF(SP_SUL!S524="","*",SP_SUL!S524)</f>
        <v>-</v>
      </c>
      <c r="E522" s="110" t="str">
        <f>IF(SP_SUL!T524="","*",SP_SUL!T524)</f>
        <v>-</v>
      </c>
      <c r="F522" s="110" t="str">
        <f>IF(SP_SUL!B524="","*",SP_SUL!B524)</f>
        <v>*</v>
      </c>
      <c r="G522" s="110" t="str">
        <f>IF(SP_SUL!D524="","*",SP_SUL!D524)</f>
        <v>*</v>
      </c>
      <c r="H522" s="110" t="str">
        <f>IF(SP_SUL!F524="","*",SP_SUL!F524)</f>
        <v>*</v>
      </c>
      <c r="I522" s="110" t="str">
        <f>IF(SP_SUL!H524="","*",SP_SUL!H524)</f>
        <v>*</v>
      </c>
      <c r="J522" s="110" t="str">
        <f>IF(SP_SUL!I524="","*",SP_SUL!I524)</f>
        <v>*</v>
      </c>
      <c r="K522" s="110" t="str">
        <f>IF(SP_SUL!M524="","*",SP_SUL!M524)</f>
        <v>-</v>
      </c>
      <c r="L522" s="337" t="str">
        <f>IF(SP_SUL!N524="","*",SP_SUL!N524)</f>
        <v>-</v>
      </c>
      <c r="M522" s="111" t="str">
        <f>IF(SP_SUL!J524="","*",SP_SUL!J524)</f>
        <v>*</v>
      </c>
      <c r="N522" s="270" t="str">
        <f>IF(SP_SUL!K524="","*",SP_SUL!K524)</f>
        <v>*</v>
      </c>
      <c r="O522" s="270" t="str">
        <f>IF(SP_SUL!L524="","*",SP_SUL!L524)</f>
        <v>*</v>
      </c>
      <c r="P522" s="111"/>
      <c r="Q522" s="128" t="str">
        <f>IF(SP_SUL!O524="","*",SP_SUL!O524)</f>
        <v>*</v>
      </c>
      <c r="R522" s="128" t="str">
        <f>IF(SP_SUL!P524="","*",SP_SUL!P524)</f>
        <v>*</v>
      </c>
      <c r="S522" s="110" t="str">
        <f>IF(SP_SUL!Q524="","*",CONCATENATE(SP_SUL!Q524," ",SP_SUL!R524))</f>
        <v>*</v>
      </c>
      <c r="T522" s="110" t="str">
        <f>IF(SP_SUL!V524="","*",SP_SUL!V524)</f>
        <v>*</v>
      </c>
      <c r="U522" s="110" t="str">
        <f>IF(SP_SUL!W524="","*",SP_SUL!W524)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*</v>
      </c>
      <c r="B523" s="109" t="str">
        <f>IF(SP_SUL!X525="","*",SP_SUL!X525)</f>
        <v>*</v>
      </c>
      <c r="C523" s="109" t="str">
        <f>IF(SP_SUL!Z525="","*",SP_SUL!Z525)</f>
        <v>*</v>
      </c>
      <c r="D523" s="110" t="str">
        <f>IF(SP_SUL!S525="","*",SP_SUL!S525)</f>
        <v>-</v>
      </c>
      <c r="E523" s="110" t="str">
        <f>IF(SP_SUL!T525="","*",SP_SUL!T525)</f>
        <v>-</v>
      </c>
      <c r="F523" s="110" t="str">
        <f>IF(SP_SUL!B525="","*",SP_SUL!B525)</f>
        <v>*</v>
      </c>
      <c r="G523" s="110" t="str">
        <f>IF(SP_SUL!D525="","*",SP_SUL!D525)</f>
        <v>*</v>
      </c>
      <c r="H523" s="110" t="str">
        <f>IF(SP_SUL!F525="","*",SP_SUL!F525)</f>
        <v>*</v>
      </c>
      <c r="I523" s="110" t="str">
        <f>IF(SP_SUL!H525="","*",SP_SUL!H525)</f>
        <v>*</v>
      </c>
      <c r="J523" s="110" t="str">
        <f>IF(SP_SUL!I525="","*",SP_SUL!I525)</f>
        <v>*</v>
      </c>
      <c r="K523" s="110" t="str">
        <f>IF(SP_SUL!M525="","*",SP_SUL!M525)</f>
        <v>-</v>
      </c>
      <c r="L523" s="337" t="str">
        <f>IF(SP_SUL!N525="","*",SP_SUL!N525)</f>
        <v>-</v>
      </c>
      <c r="M523" s="111" t="str">
        <f>IF(SP_SUL!J525="","*",SP_SUL!J525)</f>
        <v>*</v>
      </c>
      <c r="N523" s="270" t="str">
        <f>IF(SP_SUL!K525="","*",SP_SUL!K525)</f>
        <v>*</v>
      </c>
      <c r="O523" s="270" t="str">
        <f>IF(SP_SUL!L525="","*",SP_SUL!L525)</f>
        <v>*</v>
      </c>
      <c r="P523" s="111"/>
      <c r="Q523" s="128" t="str">
        <f>IF(SP_SUL!O525="","*",SP_SUL!O525)</f>
        <v>*</v>
      </c>
      <c r="R523" s="128" t="str">
        <f>IF(SP_SUL!P525="","*",SP_SUL!P525)</f>
        <v>*</v>
      </c>
      <c r="S523" s="110" t="str">
        <f>IF(SP_SUL!Q525="","*",CONCATENATE(SP_SUL!Q525," ",SP_SUL!R525))</f>
        <v>*</v>
      </c>
      <c r="T523" s="110" t="str">
        <f>IF(SP_SUL!V525="","*",SP_SUL!V525)</f>
        <v>*</v>
      </c>
      <c r="U523" s="110" t="str">
        <f>IF(SP_SUL!W525="","*",SP_SUL!W525)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*</v>
      </c>
      <c r="B524" s="109" t="str">
        <f>IF(SP_SUL!X526="","*",SP_SUL!X526)</f>
        <v>*</v>
      </c>
      <c r="C524" s="109" t="str">
        <f>IF(SP_SUL!Z526="","*",SP_SUL!Z526)</f>
        <v>*</v>
      </c>
      <c r="D524" s="110" t="str">
        <f>IF(SP_SUL!S526="","*",SP_SUL!S526)</f>
        <v>-</v>
      </c>
      <c r="E524" s="110" t="str">
        <f>IF(SP_SUL!T526="","*",SP_SUL!T526)</f>
        <v>-</v>
      </c>
      <c r="F524" s="110" t="str">
        <f>IF(SP_SUL!B526="","*",SP_SUL!B526)</f>
        <v>*</v>
      </c>
      <c r="G524" s="110" t="str">
        <f>IF(SP_SUL!D526="","*",SP_SUL!D526)</f>
        <v>*</v>
      </c>
      <c r="H524" s="110" t="str">
        <f>IF(SP_SUL!F526="","*",SP_SUL!F526)</f>
        <v>*</v>
      </c>
      <c r="I524" s="110" t="str">
        <f>IF(SP_SUL!H526="","*",SP_SUL!H526)</f>
        <v>*</v>
      </c>
      <c r="J524" s="110" t="str">
        <f>IF(SP_SUL!I526="","*",SP_SUL!I526)</f>
        <v>*</v>
      </c>
      <c r="K524" s="110" t="str">
        <f>IF(SP_SUL!M526="","*",SP_SUL!M526)</f>
        <v>-</v>
      </c>
      <c r="L524" s="337" t="str">
        <f>IF(SP_SUL!N526="","*",SP_SUL!N526)</f>
        <v>-</v>
      </c>
      <c r="M524" s="111" t="str">
        <f>IF(SP_SUL!J526="","*",SP_SUL!J526)</f>
        <v>*</v>
      </c>
      <c r="N524" s="270" t="str">
        <f>IF(SP_SUL!K526="","*",SP_SUL!K526)</f>
        <v>*</v>
      </c>
      <c r="O524" s="270" t="str">
        <f>IF(SP_SUL!L526="","*",SP_SUL!L526)</f>
        <v>*</v>
      </c>
      <c r="P524" s="111"/>
      <c r="Q524" s="128" t="str">
        <f>IF(SP_SUL!O526="","*",SP_SUL!O526)</f>
        <v>*</v>
      </c>
      <c r="R524" s="128" t="str">
        <f>IF(SP_SUL!P526="","*",SP_SUL!P526)</f>
        <v>*</v>
      </c>
      <c r="S524" s="110" t="str">
        <f>IF(SP_SUL!Q526="","*",CONCATENATE(SP_SUL!Q526," ",SP_SUL!R526))</f>
        <v>*</v>
      </c>
      <c r="T524" s="110" t="str">
        <f>IF(SP_SUL!V526="","*",SP_SUL!V526)</f>
        <v>*</v>
      </c>
      <c r="U524" s="110" t="str">
        <f>IF(SP_SUL!W526="","*",SP_SUL!W526)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*</v>
      </c>
      <c r="B525" s="109" t="str">
        <f>IF(SP_SUL!X527="","*",SP_SUL!X527)</f>
        <v>*</v>
      </c>
      <c r="C525" s="109" t="str">
        <f>IF(SP_SUL!Z527="","*",SP_SUL!Z527)</f>
        <v>*</v>
      </c>
      <c r="D525" s="110" t="str">
        <f>IF(SP_SUL!S527="","*",SP_SUL!S527)</f>
        <v>-</v>
      </c>
      <c r="E525" s="110" t="str">
        <f>IF(SP_SUL!T527="","*",SP_SUL!T527)</f>
        <v>-</v>
      </c>
      <c r="F525" s="110" t="str">
        <f>IF(SP_SUL!B527="","*",SP_SUL!B527)</f>
        <v>*</v>
      </c>
      <c r="G525" s="110" t="str">
        <f>IF(SP_SUL!D527="","*",SP_SUL!D527)</f>
        <v>*</v>
      </c>
      <c r="H525" s="110" t="str">
        <f>IF(SP_SUL!F527="","*",SP_SUL!F527)</f>
        <v>*</v>
      </c>
      <c r="I525" s="110" t="str">
        <f>IF(SP_SUL!H527="","*",SP_SUL!H527)</f>
        <v>*</v>
      </c>
      <c r="J525" s="110" t="str">
        <f>IF(SP_SUL!I527="","*",SP_SUL!I527)</f>
        <v>*</v>
      </c>
      <c r="K525" s="110" t="str">
        <f>IF(SP_SUL!M527="","*",SP_SUL!M527)</f>
        <v>-</v>
      </c>
      <c r="L525" s="337" t="str">
        <f>IF(SP_SUL!N527="","*",SP_SUL!N527)</f>
        <v>-</v>
      </c>
      <c r="M525" s="111" t="str">
        <f>IF(SP_SUL!J527="","*",SP_SUL!J527)</f>
        <v>*</v>
      </c>
      <c r="N525" s="270" t="str">
        <f>IF(SP_SUL!K527="","*",SP_SUL!K527)</f>
        <v>*</v>
      </c>
      <c r="O525" s="270" t="str">
        <f>IF(SP_SUL!L527="","*",SP_SUL!L527)</f>
        <v>*</v>
      </c>
      <c r="P525" s="111"/>
      <c r="Q525" s="128" t="str">
        <f>IF(SP_SUL!O527="","*",SP_SUL!O527)</f>
        <v>*</v>
      </c>
      <c r="R525" s="128" t="str">
        <f>IF(SP_SUL!P527="","*",SP_SUL!P527)</f>
        <v>*</v>
      </c>
      <c r="S525" s="110" t="str">
        <f>IF(SP_SUL!Q527="","*",CONCATENATE(SP_SUL!Q527," ",SP_SUL!R527))</f>
        <v>*</v>
      </c>
      <c r="T525" s="110" t="str">
        <f>IF(SP_SUL!V527="","*",SP_SUL!V527)</f>
        <v>*</v>
      </c>
      <c r="U525" s="110" t="str">
        <f>IF(SP_SUL!W527="","*",SP_SUL!W527)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*</v>
      </c>
      <c r="B526" s="109" t="str">
        <f>IF(SP_SUL!X528="","*",SP_SUL!X528)</f>
        <v>*</v>
      </c>
      <c r="C526" s="109" t="str">
        <f>IF(SP_SUL!Z528="","*",SP_SUL!Z528)</f>
        <v>*</v>
      </c>
      <c r="D526" s="110" t="str">
        <f>IF(SP_SUL!S528="","*",SP_SUL!S528)</f>
        <v>-</v>
      </c>
      <c r="E526" s="110" t="str">
        <f>IF(SP_SUL!T528="","*",SP_SUL!T528)</f>
        <v>-</v>
      </c>
      <c r="F526" s="110" t="str">
        <f>IF(SP_SUL!B528="","*",SP_SUL!B528)</f>
        <v>*</v>
      </c>
      <c r="G526" s="110" t="str">
        <f>IF(SP_SUL!D528="","*",SP_SUL!D528)</f>
        <v>*</v>
      </c>
      <c r="H526" s="110" t="str">
        <f>IF(SP_SUL!F528="","*",SP_SUL!F528)</f>
        <v>*</v>
      </c>
      <c r="I526" s="110" t="str">
        <f>IF(SP_SUL!H528="","*",SP_SUL!H528)</f>
        <v>*</v>
      </c>
      <c r="J526" s="110" t="str">
        <f>IF(SP_SUL!I528="","*",SP_SUL!I528)</f>
        <v>*</v>
      </c>
      <c r="K526" s="110" t="str">
        <f>IF(SP_SUL!M528="","*",SP_SUL!M528)</f>
        <v>-</v>
      </c>
      <c r="L526" s="337" t="str">
        <f>IF(SP_SUL!N528="","*",SP_SUL!N528)</f>
        <v>-</v>
      </c>
      <c r="M526" s="111" t="str">
        <f>IF(SP_SUL!J528="","*",SP_SUL!J528)</f>
        <v>*</v>
      </c>
      <c r="N526" s="270" t="str">
        <f>IF(SP_SUL!K528="","*",SP_SUL!K528)</f>
        <v>*</v>
      </c>
      <c r="O526" s="270" t="str">
        <f>IF(SP_SUL!L528="","*",SP_SUL!L528)</f>
        <v>*</v>
      </c>
      <c r="P526" s="111"/>
      <c r="Q526" s="128" t="str">
        <f>IF(SP_SUL!O528="","*",SP_SUL!O528)</f>
        <v>*</v>
      </c>
      <c r="R526" s="128" t="str">
        <f>IF(SP_SUL!P528="","*",SP_SUL!P528)</f>
        <v>*</v>
      </c>
      <c r="S526" s="110" t="str">
        <f>IF(SP_SUL!Q528="","*",CONCATENATE(SP_SUL!Q528," ",SP_SUL!R528))</f>
        <v>*</v>
      </c>
      <c r="T526" s="110" t="str">
        <f>IF(SP_SUL!V528="","*",SP_SUL!V528)</f>
        <v>*</v>
      </c>
      <c r="U526" s="110" t="str">
        <f>IF(SP_SUL!W528="","*",SP_SUL!W528)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*</v>
      </c>
      <c r="B527" s="109" t="str">
        <f>IF(SP_SUL!X529="","*",SP_SUL!X529)</f>
        <v>*</v>
      </c>
      <c r="C527" s="109" t="str">
        <f>IF(SP_SUL!Z529="","*",SP_SUL!Z529)</f>
        <v>*</v>
      </c>
      <c r="D527" s="110" t="str">
        <f>IF(SP_SUL!S529="","*",SP_SUL!S529)</f>
        <v>-</v>
      </c>
      <c r="E527" s="110" t="str">
        <f>IF(SP_SUL!T529="","*",SP_SUL!T529)</f>
        <v>-</v>
      </c>
      <c r="F527" s="110" t="str">
        <f>IF(SP_SUL!B529="","*",SP_SUL!B529)</f>
        <v>*</v>
      </c>
      <c r="G527" s="110" t="str">
        <f>IF(SP_SUL!D529="","*",SP_SUL!D529)</f>
        <v>*</v>
      </c>
      <c r="H527" s="110" t="str">
        <f>IF(SP_SUL!F529="","*",SP_SUL!F529)</f>
        <v>*</v>
      </c>
      <c r="I527" s="110" t="str">
        <f>IF(SP_SUL!H529="","*",SP_SUL!H529)</f>
        <v>*</v>
      </c>
      <c r="J527" s="110" t="str">
        <f>IF(SP_SUL!I529="","*",SP_SUL!I529)</f>
        <v>*</v>
      </c>
      <c r="K527" s="110" t="str">
        <f>IF(SP_SUL!M529="","*",SP_SUL!M529)</f>
        <v>-</v>
      </c>
      <c r="L527" s="337" t="str">
        <f>IF(SP_SUL!N529="","*",SP_SUL!N529)</f>
        <v>-</v>
      </c>
      <c r="M527" s="111" t="str">
        <f>IF(SP_SUL!J529="","*",SP_SUL!J529)</f>
        <v>*</v>
      </c>
      <c r="N527" s="270" t="str">
        <f>IF(SP_SUL!K529="","*",SP_SUL!K529)</f>
        <v>*</v>
      </c>
      <c r="O527" s="270" t="str">
        <f>IF(SP_SUL!L529="","*",SP_SUL!L529)</f>
        <v>*</v>
      </c>
      <c r="P527" s="111"/>
      <c r="Q527" s="128" t="str">
        <f>IF(SP_SUL!O529="","*",SP_SUL!O529)</f>
        <v>*</v>
      </c>
      <c r="R527" s="128" t="str">
        <f>IF(SP_SUL!P529="","*",SP_SUL!P529)</f>
        <v>*</v>
      </c>
      <c r="S527" s="110" t="str">
        <f>IF(SP_SUL!Q529="","*",CONCATENATE(SP_SUL!Q529," ",SP_SUL!R529))</f>
        <v>*</v>
      </c>
      <c r="T527" s="110" t="str">
        <f>IF(SP_SUL!V529="","*",SP_SUL!V529)</f>
        <v>*</v>
      </c>
      <c r="U527" s="110" t="str">
        <f>IF(SP_SUL!W529="","*",SP_SUL!W529)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*</v>
      </c>
      <c r="B528" s="109" t="str">
        <f>IF(SP_SUL!X530="","*",SP_SUL!X530)</f>
        <v>*</v>
      </c>
      <c r="C528" s="109" t="str">
        <f>IF(SP_SUL!Z530="","*",SP_SUL!Z530)</f>
        <v>*</v>
      </c>
      <c r="D528" s="110" t="str">
        <f>IF(SP_SUL!S530="","*",SP_SUL!S530)</f>
        <v>-</v>
      </c>
      <c r="E528" s="110" t="str">
        <f>IF(SP_SUL!T530="","*",SP_SUL!T530)</f>
        <v>-</v>
      </c>
      <c r="F528" s="110" t="str">
        <f>IF(SP_SUL!B530="","*",SP_SUL!B530)</f>
        <v>*</v>
      </c>
      <c r="G528" s="110" t="str">
        <f>IF(SP_SUL!D530="","*",SP_SUL!D530)</f>
        <v>*</v>
      </c>
      <c r="H528" s="110" t="str">
        <f>IF(SP_SUL!F530="","*",SP_SUL!F530)</f>
        <v>*</v>
      </c>
      <c r="I528" s="110" t="str">
        <f>IF(SP_SUL!H530="","*",SP_SUL!H530)</f>
        <v>*</v>
      </c>
      <c r="J528" s="110" t="str">
        <f>IF(SP_SUL!I530="","*",SP_SUL!I530)</f>
        <v>*</v>
      </c>
      <c r="K528" s="110" t="str">
        <f>IF(SP_SUL!M530="","*",SP_SUL!M530)</f>
        <v>-</v>
      </c>
      <c r="L528" s="337" t="str">
        <f>IF(SP_SUL!N530="","*",SP_SUL!N530)</f>
        <v>-</v>
      </c>
      <c r="M528" s="111" t="str">
        <f>IF(SP_SUL!J530="","*",SP_SUL!J530)</f>
        <v>*</v>
      </c>
      <c r="N528" s="270" t="str">
        <f>IF(SP_SUL!K530="","*",SP_SUL!K530)</f>
        <v>*</v>
      </c>
      <c r="O528" s="270" t="str">
        <f>IF(SP_SUL!L530="","*",SP_SUL!L530)</f>
        <v>*</v>
      </c>
      <c r="P528" s="111"/>
      <c r="Q528" s="128" t="str">
        <f>IF(SP_SUL!O530="","*",SP_SUL!O530)</f>
        <v>*</v>
      </c>
      <c r="R528" s="128" t="str">
        <f>IF(SP_SUL!P530="","*",SP_SUL!P530)</f>
        <v>*</v>
      </c>
      <c r="S528" s="110" t="str">
        <f>IF(SP_SUL!Q530="","*",CONCATENATE(SP_SUL!Q530," ",SP_SUL!R530))</f>
        <v>*</v>
      </c>
      <c r="T528" s="110" t="str">
        <f>IF(SP_SUL!V530="","*",SP_SUL!V530)</f>
        <v>*</v>
      </c>
      <c r="U528" s="110" t="str">
        <f>IF(SP_SUL!W530="","*",SP_SUL!W530)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7" t="str">
        <f>IF(SP_SUL!N531="","*",SP_SUL!N531)</f>
        <v>-</v>
      </c>
      <c r="M529" s="111" t="str">
        <f>IF(SP_SUL!J531="","*",SP_SUL!J531)</f>
        <v>*</v>
      </c>
      <c r="N529" s="270" t="str">
        <f>IF(SP_SUL!K531="","*",SP_SUL!K531)</f>
        <v>*</v>
      </c>
      <c r="O529" s="270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7" t="str">
        <f>IF(SP_SUL!N532="","*",SP_SUL!N532)</f>
        <v>-</v>
      </c>
      <c r="M530" s="111" t="str">
        <f>IF(SP_SUL!J532="","*",SP_SUL!J532)</f>
        <v>*</v>
      </c>
      <c r="N530" s="270" t="str">
        <f>IF(SP_SUL!K532="","*",SP_SUL!K532)</f>
        <v>*</v>
      </c>
      <c r="O530" s="270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*</v>
      </c>
      <c r="B531" s="109" t="str">
        <f>IF(SP_SUL!X533="","*",SP_SUL!X533)</f>
        <v>*</v>
      </c>
      <c r="C531" s="109" t="str">
        <f>IF(SP_SUL!Z533="","*",SP_SUL!Z533)</f>
        <v>*</v>
      </c>
      <c r="D531" s="110" t="str">
        <f>IF(SP_SUL!S533="","*",SP_SUL!S533)</f>
        <v>-</v>
      </c>
      <c r="E531" s="110" t="str">
        <f>IF(SP_SUL!T533="","*",SP_SUL!T533)</f>
        <v>-</v>
      </c>
      <c r="F531" s="110" t="str">
        <f>IF(SP_SUL!B533="","*",SP_SUL!B533)</f>
        <v>*</v>
      </c>
      <c r="G531" s="110" t="str">
        <f>IF(SP_SUL!D533="","*",SP_SUL!D533)</f>
        <v>*</v>
      </c>
      <c r="H531" s="110" t="str">
        <f>IF(SP_SUL!F533="","*",SP_SUL!F533)</f>
        <v>*</v>
      </c>
      <c r="I531" s="110" t="str">
        <f>IF(SP_SUL!H533="","*",SP_SUL!H533)</f>
        <v>*</v>
      </c>
      <c r="J531" s="110" t="str">
        <f>IF(SP_SUL!I533="","*",SP_SUL!I533)</f>
        <v>*</v>
      </c>
      <c r="K531" s="110" t="str">
        <f>IF(SP_SUL!M533="","*",SP_SUL!M533)</f>
        <v>-</v>
      </c>
      <c r="L531" s="337" t="str">
        <f>IF(SP_SUL!N533="","*",SP_SUL!N533)</f>
        <v>-</v>
      </c>
      <c r="M531" s="111" t="str">
        <f>IF(SP_SUL!J533="","*",SP_SUL!J533)</f>
        <v>*</v>
      </c>
      <c r="N531" s="270" t="str">
        <f>IF(SP_SUL!K533="","*",SP_SUL!K533)</f>
        <v>*</v>
      </c>
      <c r="O531" s="270" t="str">
        <f>IF(SP_SUL!L533="","*",SP_SUL!L533)</f>
        <v>*</v>
      </c>
      <c r="P531" s="111"/>
      <c r="Q531" s="128" t="str">
        <f>IF(SP_SUL!O533="","*",SP_SUL!O533)</f>
        <v>*</v>
      </c>
      <c r="R531" s="128" t="str">
        <f>IF(SP_SUL!P533="","*",SP_SUL!P533)</f>
        <v>*</v>
      </c>
      <c r="S531" s="110" t="str">
        <f>IF(SP_SUL!Q533="","*",CONCATENATE(SP_SUL!Q533," ",SP_SUL!R533))</f>
        <v>*</v>
      </c>
      <c r="T531" s="110" t="str">
        <f>IF(SP_SUL!V533="","*",SP_SUL!V533)</f>
        <v>*</v>
      </c>
      <c r="U531" s="110" t="str">
        <f>IF(SP_SUL!W533="","*",SP_SUL!W533)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*</v>
      </c>
      <c r="B532" s="109" t="str">
        <f>IF(SP_SUL!X534="","*",SP_SUL!X534)</f>
        <v>*</v>
      </c>
      <c r="C532" s="109" t="str">
        <f>IF(SP_SUL!Z534="","*",SP_SUL!Z534)</f>
        <v>*</v>
      </c>
      <c r="D532" s="110" t="str">
        <f>IF(SP_SUL!S534="","*",SP_SUL!S534)</f>
        <v>-</v>
      </c>
      <c r="E532" s="110" t="str">
        <f>IF(SP_SUL!T534="","*",SP_SUL!T534)</f>
        <v>-</v>
      </c>
      <c r="F532" s="110" t="str">
        <f>IF(SP_SUL!B534="","*",SP_SUL!B534)</f>
        <v>*</v>
      </c>
      <c r="G532" s="110" t="str">
        <f>IF(SP_SUL!D534="","*",SP_SUL!D534)</f>
        <v>*</v>
      </c>
      <c r="H532" s="110" t="str">
        <f>IF(SP_SUL!F534="","*",SP_SUL!F534)</f>
        <v>*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-</v>
      </c>
      <c r="L532" s="337" t="str">
        <f>IF(SP_SUL!N534="","*",SP_SUL!N534)</f>
        <v>-</v>
      </c>
      <c r="M532" s="111" t="str">
        <f>IF(SP_SUL!J534="","*",SP_SUL!J534)</f>
        <v>*</v>
      </c>
      <c r="N532" s="270" t="str">
        <f>IF(SP_SUL!K534="","*",SP_SUL!K534)</f>
        <v>*</v>
      </c>
      <c r="O532" s="270" t="str">
        <f>IF(SP_SUL!L534="","*",SP_SUL!L534)</f>
        <v>*</v>
      </c>
      <c r="P532" s="111"/>
      <c r="Q532" s="128" t="str">
        <f>IF(SP_SUL!O534="","*",SP_SUL!O534)</f>
        <v>*</v>
      </c>
      <c r="R532" s="128" t="str">
        <f>IF(SP_SUL!P534="","*",SP_SUL!P534)</f>
        <v>*</v>
      </c>
      <c r="S532" s="110" t="str">
        <f>IF(SP_SUL!Q534="","*",CONCATENATE(SP_SUL!Q534," ",SP_SUL!R534))</f>
        <v>*</v>
      </c>
      <c r="T532" s="110" t="str">
        <f>IF(SP_SUL!V534="","*",SP_SUL!V534)</f>
        <v>*</v>
      </c>
      <c r="U532" s="110" t="str">
        <f>IF(SP_SUL!W534="","*",SP_SUL!W534)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*</v>
      </c>
      <c r="B533" s="109" t="str">
        <f>IF(SP_SUL!X535="","*",SP_SUL!X535)</f>
        <v>*</v>
      </c>
      <c r="C533" s="109" t="str">
        <f>IF(SP_SUL!Z535="","*",SP_SUL!Z535)</f>
        <v>*</v>
      </c>
      <c r="D533" s="110" t="str">
        <f>IF(SP_SUL!S535="","*",SP_SUL!S535)</f>
        <v>-</v>
      </c>
      <c r="E533" s="110" t="str">
        <f>IF(SP_SUL!T535="","*",SP_SUL!T535)</f>
        <v>-</v>
      </c>
      <c r="F533" s="110" t="str">
        <f>IF(SP_SUL!B535="","*",SP_SUL!B535)</f>
        <v>*</v>
      </c>
      <c r="G533" s="110" t="str">
        <f>IF(SP_SUL!D535="","*",SP_SUL!D535)</f>
        <v>*</v>
      </c>
      <c r="H533" s="110" t="str">
        <f>IF(SP_SUL!F535="","*",SP_SUL!F535)</f>
        <v>*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-</v>
      </c>
      <c r="L533" s="337" t="str">
        <f>IF(SP_SUL!N535="","*",SP_SUL!N535)</f>
        <v>-</v>
      </c>
      <c r="M533" s="111" t="str">
        <f>IF(SP_SUL!J535="","*",SP_SUL!J535)</f>
        <v>*</v>
      </c>
      <c r="N533" s="270" t="str">
        <f>IF(SP_SUL!K535="","*",SP_SUL!K535)</f>
        <v>*</v>
      </c>
      <c r="O533" s="270" t="str">
        <f>IF(SP_SUL!L535="","*",SP_SUL!L535)</f>
        <v>*</v>
      </c>
      <c r="P533" s="111"/>
      <c r="Q533" s="128" t="str">
        <f>IF(SP_SUL!O535="","*",SP_SUL!O535)</f>
        <v>*</v>
      </c>
      <c r="R533" s="128" t="str">
        <f>IF(SP_SUL!P535="","*",SP_SUL!P535)</f>
        <v>*</v>
      </c>
      <c r="S533" s="110" t="str">
        <f>IF(SP_SUL!Q535="","*",CONCATENATE(SP_SUL!Q535," ",SP_SUL!R535))</f>
        <v>*</v>
      </c>
      <c r="T533" s="110" t="str">
        <f>IF(SP_SUL!V535="","*",SP_SUL!V535)</f>
        <v>*</v>
      </c>
      <c r="U533" s="110" t="str">
        <f>IF(SP_SUL!W535="","*",SP_SUL!W535)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7" t="str">
        <f>IF(SP_SUL!N536="","*",SP_SUL!N536)</f>
        <v>-</v>
      </c>
      <c r="M534" s="111" t="str">
        <f>IF(SP_SUL!J536="","*",SP_SUL!J536)</f>
        <v>*</v>
      </c>
      <c r="N534" s="270" t="str">
        <f>IF(SP_SUL!K536="","*",SP_SUL!K536)</f>
        <v>*</v>
      </c>
      <c r="O534" s="270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*</v>
      </c>
      <c r="B535" s="109" t="str">
        <f>IF(SP_SUL!X537="","*",SP_SUL!X537)</f>
        <v>*</v>
      </c>
      <c r="C535" s="109" t="str">
        <f>IF(SP_SUL!Z537="","*",SP_SUL!Z537)</f>
        <v>*</v>
      </c>
      <c r="D535" s="110" t="str">
        <f>IF(SP_SUL!S537="","*",SP_SUL!S537)</f>
        <v>-</v>
      </c>
      <c r="E535" s="110" t="str">
        <f>IF(SP_SUL!T537="","*",SP_SUL!T537)</f>
        <v>-</v>
      </c>
      <c r="F535" s="110" t="str">
        <f>IF(SP_SUL!B537="","*",SP_SUL!B537)</f>
        <v>*</v>
      </c>
      <c r="G535" s="110" t="str">
        <f>IF(SP_SUL!D537="","*",SP_SUL!D537)</f>
        <v>*</v>
      </c>
      <c r="H535" s="110" t="str">
        <f>IF(SP_SUL!F537="","*",SP_SUL!F537)</f>
        <v>*</v>
      </c>
      <c r="I535" s="110" t="str">
        <f>IF(SP_SUL!H537="","*",SP_SUL!H537)</f>
        <v>*</v>
      </c>
      <c r="J535" s="110" t="str">
        <f>IF(SP_SUL!I537="","*",SP_SUL!I537)</f>
        <v>*</v>
      </c>
      <c r="K535" s="110" t="str">
        <f>IF(SP_SUL!M537="","*",SP_SUL!M537)</f>
        <v>-</v>
      </c>
      <c r="L535" s="337" t="str">
        <f>IF(SP_SUL!N537="","*",SP_SUL!N537)</f>
        <v>-</v>
      </c>
      <c r="M535" s="111" t="str">
        <f>IF(SP_SUL!J537="","*",SP_SUL!J537)</f>
        <v>*</v>
      </c>
      <c r="N535" s="270" t="str">
        <f>IF(SP_SUL!K537="","*",SP_SUL!K537)</f>
        <v>*</v>
      </c>
      <c r="O535" s="270" t="str">
        <f>IF(SP_SUL!L537="","*",SP_SUL!L537)</f>
        <v>*</v>
      </c>
      <c r="P535" s="111"/>
      <c r="Q535" s="128" t="str">
        <f>IF(SP_SUL!O537="","*",SP_SUL!O537)</f>
        <v>*</v>
      </c>
      <c r="R535" s="128" t="str">
        <f>IF(SP_SUL!P537="","*",SP_SUL!P537)</f>
        <v>*</v>
      </c>
      <c r="S535" s="110" t="str">
        <f>IF(SP_SUL!Q537="","*",CONCATENATE(SP_SUL!Q537," ",SP_SUL!R537))</f>
        <v>*</v>
      </c>
      <c r="T535" s="110" t="str">
        <f>IF(SP_SUL!V537="","*",SP_SUL!V537)</f>
        <v>*</v>
      </c>
      <c r="U535" s="110" t="str">
        <f>IF(SP_SUL!W537="","*",SP_SUL!W537)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*</v>
      </c>
      <c r="B536" s="109" t="str">
        <f>IF(SP_SUL!X538="","*",SP_SUL!X538)</f>
        <v>*</v>
      </c>
      <c r="C536" s="109" t="str">
        <f>IF(SP_SUL!Z538="","*",SP_SUL!Z538)</f>
        <v>*</v>
      </c>
      <c r="D536" s="110" t="str">
        <f>IF(SP_SUL!S538="","*",SP_SUL!S538)</f>
        <v>-</v>
      </c>
      <c r="E536" s="110" t="str">
        <f>IF(SP_SUL!T538="","*",SP_SUL!T538)</f>
        <v>-</v>
      </c>
      <c r="F536" s="110" t="str">
        <f>IF(SP_SUL!B538="","*",SP_SUL!B538)</f>
        <v>*</v>
      </c>
      <c r="G536" s="110" t="str">
        <f>IF(SP_SUL!D538="","*",SP_SUL!D538)</f>
        <v>*</v>
      </c>
      <c r="H536" s="110" t="str">
        <f>IF(SP_SUL!F538="","*",SP_SUL!F538)</f>
        <v>*</v>
      </c>
      <c r="I536" s="110" t="str">
        <f>IF(SP_SUL!H538="","*",SP_SUL!H538)</f>
        <v>*</v>
      </c>
      <c r="J536" s="110" t="str">
        <f>IF(SP_SUL!I538="","*",SP_SUL!I538)</f>
        <v>*</v>
      </c>
      <c r="K536" s="110" t="str">
        <f>IF(SP_SUL!M538="","*",SP_SUL!M538)</f>
        <v>-</v>
      </c>
      <c r="L536" s="337" t="str">
        <f>IF(SP_SUL!N538="","*",SP_SUL!N538)</f>
        <v>-</v>
      </c>
      <c r="M536" s="111" t="str">
        <f>IF(SP_SUL!J538="","*",SP_SUL!J538)</f>
        <v>*</v>
      </c>
      <c r="N536" s="270" t="str">
        <f>IF(SP_SUL!K538="","*",SP_SUL!K538)</f>
        <v>*</v>
      </c>
      <c r="O536" s="270" t="str">
        <f>IF(SP_SUL!L538="","*",SP_SUL!L538)</f>
        <v>*</v>
      </c>
      <c r="P536" s="111"/>
      <c r="Q536" s="128" t="str">
        <f>IF(SP_SUL!O538="","*",SP_SUL!O538)</f>
        <v>*</v>
      </c>
      <c r="R536" s="128" t="str">
        <f>IF(SP_SUL!P538="","*",SP_SUL!P538)</f>
        <v>*</v>
      </c>
      <c r="S536" s="110" t="str">
        <f>IF(SP_SUL!Q538="","*",CONCATENATE(SP_SUL!Q538," ",SP_SUL!R538))</f>
        <v>*</v>
      </c>
      <c r="T536" s="110" t="str">
        <f>IF(SP_SUL!V538="","*",SP_SUL!V538)</f>
        <v>*</v>
      </c>
      <c r="U536" s="110" t="str">
        <f>IF(SP_SUL!W538="","*",SP_SUL!W538)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7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7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7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7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7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7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7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7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7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7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7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7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7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7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7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7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7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7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7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7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7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7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7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7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7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7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7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7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7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7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7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7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7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7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7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7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7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7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7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7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7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7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7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7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7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7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7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7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7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7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7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7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7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7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7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7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7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7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7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7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7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7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7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7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7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7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7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7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7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7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7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7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7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7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7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7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7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7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7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7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1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7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1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1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7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1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1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7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1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1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7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1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1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7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1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1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7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1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1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7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1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1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7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1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1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7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1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1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7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1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1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7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1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1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7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1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1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7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1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1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7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1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1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7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1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1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7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1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1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7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1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1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7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1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1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7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1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1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7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1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1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7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1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1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7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1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1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7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1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1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7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1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1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7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1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1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7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1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1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7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1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1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7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1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1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7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1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1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7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1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1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7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1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1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7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1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1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7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1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1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7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1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1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7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1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1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7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1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1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7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1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1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7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1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1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7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1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1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7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1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1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7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1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1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7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1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1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7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1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1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7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1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1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7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1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1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7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1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1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7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1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1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7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1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1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7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1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1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7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1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1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7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1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1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7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1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1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7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1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1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7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1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1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7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1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1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7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1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1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7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1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1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7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1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1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7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1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1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7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1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1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7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1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1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7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1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1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7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1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1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7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1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1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7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1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1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7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1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1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7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1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1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7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1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1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7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1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1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7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1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1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7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1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1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7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1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1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7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1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1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7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1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1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7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1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1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7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1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1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7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1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1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7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1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1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7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1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1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7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1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1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7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1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1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7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1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1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7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1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1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7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1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1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7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1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1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7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1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1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7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1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1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7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1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1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7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1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1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7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1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1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7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1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1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7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1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1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7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1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1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7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1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1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7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1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1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7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1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1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7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1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1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7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1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1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7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1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1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7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1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1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7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1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1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7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1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1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7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1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1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7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1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1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7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1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1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7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1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1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7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1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1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7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1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1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7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1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1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7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1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1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7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1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1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7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1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1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7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1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1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7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1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1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7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1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1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7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1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1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7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1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1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7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1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1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7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1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1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7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1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1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7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1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1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7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1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1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7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1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1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7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1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1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7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1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1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7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1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1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7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1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1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7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1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1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7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1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1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7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1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1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7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1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1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7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1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1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7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1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1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7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1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1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7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1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1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7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1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1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7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1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1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7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1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1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7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1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1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7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1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1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7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1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1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7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1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1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7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1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1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7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1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1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7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1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1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7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1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1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7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1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1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7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1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1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7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1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1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7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1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1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7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1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1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7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1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1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7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1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1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7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1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1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7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1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1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7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1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1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7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1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1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7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1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1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7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1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1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7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1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1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7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1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1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7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1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1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7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1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1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7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1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1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7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1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1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7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1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1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7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1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1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7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1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1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7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1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1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7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1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1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7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1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1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7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1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1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7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1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1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7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1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1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7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1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1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7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1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1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7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1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1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7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1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1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7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1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1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7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1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1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7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1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1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7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1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1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7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1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1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7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1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1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7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1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1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7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1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1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7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1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1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7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1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1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7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1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1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7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1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1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7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1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1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7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1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1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7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1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1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7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1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1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7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1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1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7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1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1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7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1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1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7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1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1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7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1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1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7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1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1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7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1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1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7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1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1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7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1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1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7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1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1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7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1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1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7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1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1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7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1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1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7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1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1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7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1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1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7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1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1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7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1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1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7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1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1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7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1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1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7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1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1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7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1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1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7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1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1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7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1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1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7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1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1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7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1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1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7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1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1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7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1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1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7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1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1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7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1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1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7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1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1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7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1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1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7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1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1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7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1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1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7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1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1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7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1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1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7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1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1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7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1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1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7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1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1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7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1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1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7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1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1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7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1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1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7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1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1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7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1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1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7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1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1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7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1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1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7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1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1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7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1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1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7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1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1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7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1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1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7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1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1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7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1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1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7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1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1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7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1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1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7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1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1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7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1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1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7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1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1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7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1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1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7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1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1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7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1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1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7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1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1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7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1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1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7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1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1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7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1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1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7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1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1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7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1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1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7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1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1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7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1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1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7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1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1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7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1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1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7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1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1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7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1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1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7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1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1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7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1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1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7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1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1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7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1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1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7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1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1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7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1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1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7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1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1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7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1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1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7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1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1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7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1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1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7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1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1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7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1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1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7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1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1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7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1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1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7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1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1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7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1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1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7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1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1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7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1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1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7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1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1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7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1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1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7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1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1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7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1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1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7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1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1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7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1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1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7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1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1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7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1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1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7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1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1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7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1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1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7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1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1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7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1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1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7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1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1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7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1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1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7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1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1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7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1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1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7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1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1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7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1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1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7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1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1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7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1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1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7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1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1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7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1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1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7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1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1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7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1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1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7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1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1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7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1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1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7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1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1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7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1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1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7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1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1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7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1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1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7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1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1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7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1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1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7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1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1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7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1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1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7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1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1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7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1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1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7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1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1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7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1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1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7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1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1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7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1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1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7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1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1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7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1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1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7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1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1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7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1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1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7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1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1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7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1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1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7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1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1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7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1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1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7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1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1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7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1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1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7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1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1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7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1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1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7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1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1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7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1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1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7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1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1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7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1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1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7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1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1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7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1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1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7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1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1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7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1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1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7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1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1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7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1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1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7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1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1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7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1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1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7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1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1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7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1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1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7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1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1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7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1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1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7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1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1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7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1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1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7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1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1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7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1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1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7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1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1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7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1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1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7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1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1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7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1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1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7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1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1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7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1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1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7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1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1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7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1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1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7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1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1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7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1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1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7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1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1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7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1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1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7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1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1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7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1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1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7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1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1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7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1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1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7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1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1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7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1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1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7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1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1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7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1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1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7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1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1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7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1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1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7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1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1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7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1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1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7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1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1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7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1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1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7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1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1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7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1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1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7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1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1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7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1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1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7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1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1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7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1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1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7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1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1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7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1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1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7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1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1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7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1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1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7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1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1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7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1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1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7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1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1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7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1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1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7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1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1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7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1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1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7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1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1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7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1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1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7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1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1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7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1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1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7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1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1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7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1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1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7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1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1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7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1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1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7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1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1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7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1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1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7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1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1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7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1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1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7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1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1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7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1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1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7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1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1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7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1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1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7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1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1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7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1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1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7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1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1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7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1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1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7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1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1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7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1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1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7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1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1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7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1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1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7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1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1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7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1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1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7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1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1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7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1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1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7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1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1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7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1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1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7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1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1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7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1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1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7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1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1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7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1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1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7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1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1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7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1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1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7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1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1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7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1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1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7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1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1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7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1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1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7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1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1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7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1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1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7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1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1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7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1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1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7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1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1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7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1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1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7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1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1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7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1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1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7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1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1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7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1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1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7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1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1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7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1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1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7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1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1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7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1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1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7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1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1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7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1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1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7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1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1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7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1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1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7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1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1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7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1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1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7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1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1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7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1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1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7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1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1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7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1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1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7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1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1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7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1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1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7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1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1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7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1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1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7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1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1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7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1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1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7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1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1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7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1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1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7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1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1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7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1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1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7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1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1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7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1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1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7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1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1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7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1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1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7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1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1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7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1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1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7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1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1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7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1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1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7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1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1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7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1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1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7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1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1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7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1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1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7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1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1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7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1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1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7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1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1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7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1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1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7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1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1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7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1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1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7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1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1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7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1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1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7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1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1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7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1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1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7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1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1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7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1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1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7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1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1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7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1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1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7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1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1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7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1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1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7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1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1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7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1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1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7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1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1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7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1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1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7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1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1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7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1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1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7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1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1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7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1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1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7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1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1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7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1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1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7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1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1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7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1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1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7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1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1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7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1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1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7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1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1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7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1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1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7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1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1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7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1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1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7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1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1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7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1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1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7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1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1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7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1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1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7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1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1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7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1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1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7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1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1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7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1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1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7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1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1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7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1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1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7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1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1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7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1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1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7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1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1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7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1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1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7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1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1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7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1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1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7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1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1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7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1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1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7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1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1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7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1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1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7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1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1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7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1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1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7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1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1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7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1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1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7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1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1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7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1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1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7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1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1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7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1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1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7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1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1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7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1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1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7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1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1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7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1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1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7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1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1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7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1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1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7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1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1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7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1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1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7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1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1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7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1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1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7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1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1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7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1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1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7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1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1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7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1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1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7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1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1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7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1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1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7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1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1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7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1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1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7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1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1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7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1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1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7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1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1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7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1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1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7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1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1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7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1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1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7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1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1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7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1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1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7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1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1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7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1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1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7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1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1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7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1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1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7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1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1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7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1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1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7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1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1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7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1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1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7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1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1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7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1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1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7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1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1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7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1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1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7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1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1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7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1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1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7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1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1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7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1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1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7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1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1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7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1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1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7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1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1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7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1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1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7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1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1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7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1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1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7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1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1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7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1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1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7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1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1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7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1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1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7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1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1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7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1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1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7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1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1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7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1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1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7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1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1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7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1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1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7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1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1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7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1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1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7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1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1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7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1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1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7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1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1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7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1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1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7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1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1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7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1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1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7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1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1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7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1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1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7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1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1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7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1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1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7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1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1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7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1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1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7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1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1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7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1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1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7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1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1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7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1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1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7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1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1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7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1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1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7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1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1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7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1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1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7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1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1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7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1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1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7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1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1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7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1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1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7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1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1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7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1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1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7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1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1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7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1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1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7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1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1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7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1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1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7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1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1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7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1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1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7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1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1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7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1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1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7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1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1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7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1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1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7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1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1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7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1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1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7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1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1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7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1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1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7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1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1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7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1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1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7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1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1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7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1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1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7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1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1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7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1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1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7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1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1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7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1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1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7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1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1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7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1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1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7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1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1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7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1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1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7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1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1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7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1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1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7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1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1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7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1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1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7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1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1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7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1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1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7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1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1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7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1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1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7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1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1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7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1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1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7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1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1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7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1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1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7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1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1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7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1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1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7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1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1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7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1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1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7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1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1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7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1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1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7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1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1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7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1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1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7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1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1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7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1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1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7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1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1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7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1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1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7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1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1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7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1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1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7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1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1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7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1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1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7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1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1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7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1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1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7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1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1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7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1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1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7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1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1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7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1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1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7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1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1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7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1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1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7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1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1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7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1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1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7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1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1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7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1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1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7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1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1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7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1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1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7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1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1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7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1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1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7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1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1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7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1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1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7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1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1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7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1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1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7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1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1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7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1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1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7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1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1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7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1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1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7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1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1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7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1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1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7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1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1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7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1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1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7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1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1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7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1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1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7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1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1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7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1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1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7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1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1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7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1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1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7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1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1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7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1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1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7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1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1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7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1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1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7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1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1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7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1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1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7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1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1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7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1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1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7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1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1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7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1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1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7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1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1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7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1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1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7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1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1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7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1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1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7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1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1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7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1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1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7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1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1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7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1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1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7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1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1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7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1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1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7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1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1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7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1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1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7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1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1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7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1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1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7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1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1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7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1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1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7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1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1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7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1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1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7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1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1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7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1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1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7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1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1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7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1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1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7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1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1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7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1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1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7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1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1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7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1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1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7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1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1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7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1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1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7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1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1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7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1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1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7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1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1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7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1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1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7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1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1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7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1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1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7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1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1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7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1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1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7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1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1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7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1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1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7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1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1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7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1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1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7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1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1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7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1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1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7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1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1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7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1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1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7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1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1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7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1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1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7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1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1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7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1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1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7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1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1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7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1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1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7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1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1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7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1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1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7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1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1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7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1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1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7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1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1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7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1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1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7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1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1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7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1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1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7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1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1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7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1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1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7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1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1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7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1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1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7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1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1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7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1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1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7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1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1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7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1704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1705</v>
      </c>
      <c r="D5" s="399"/>
      <c r="E5" s="399"/>
      <c r="F5" s="399"/>
      <c r="G5" s="399"/>
      <c r="H5" s="399"/>
      <c r="I5" s="399"/>
      <c r="J5" s="400"/>
      <c r="K5" s="401" t="s">
        <v>1706</v>
      </c>
      <c r="L5" s="402"/>
      <c r="M5" s="402"/>
      <c r="N5" s="402"/>
      <c r="O5" s="403" t="s">
        <v>1707</v>
      </c>
      <c r="P5" s="404"/>
      <c r="Q5" s="405"/>
    </row>
    <row r="6" spans="1:17" s="94" customFormat="1" ht="15.75" customHeight="1">
      <c r="A6" s="88" t="s">
        <v>1702</v>
      </c>
      <c r="B6" s="95" t="s">
        <v>1701</v>
      </c>
      <c r="C6" s="96" t="s">
        <v>874</v>
      </c>
      <c r="D6" s="97" t="s">
        <v>875</v>
      </c>
      <c r="E6" s="96" t="s">
        <v>1708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1709</v>
      </c>
      <c r="M6" s="139" t="s">
        <v>335</v>
      </c>
      <c r="N6" s="140" t="s">
        <v>869</v>
      </c>
      <c r="O6" s="246" t="s">
        <v>912</v>
      </c>
      <c r="P6" s="157"/>
      <c r="Q6" s="193" t="s">
        <v>1710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107.5</v>
      </c>
      <c r="N483" s="141" t="str">
        <f>IF(SP_SUL!AM504="","*",SP_SUL!AM504)</f>
        <v>ZLU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>
        <f>IF(SP_SUL!B519="","*",SP_SUL!B519)</f>
        <v>46013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1710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E3050" sqref="E305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1711</v>
      </c>
      <c r="C2" s="96" t="s">
        <v>859</v>
      </c>
      <c r="D2" s="96" t="s">
        <v>861</v>
      </c>
      <c r="E2" s="96" t="s">
        <v>1712</v>
      </c>
      <c r="F2" s="96" t="s">
        <v>1713</v>
      </c>
      <c r="G2" s="96" t="s">
        <v>1714</v>
      </c>
      <c r="H2" s="96" t="s">
        <v>1715</v>
      </c>
      <c r="I2" s="96" t="s">
        <v>1716</v>
      </c>
      <c r="J2" s="96" t="s">
        <v>1717</v>
      </c>
      <c r="K2" s="131" t="s">
        <v>1718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*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*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*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 hidden="1">
      <c r="B472" s="120" t="str">
        <f>IF(SP_SUL!Y496="","*",SP_SUL!Y496)</f>
        <v>*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*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*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*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*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*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*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*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*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 hidden="1">
      <c r="B489" s="120" t="str">
        <f>IF(SP_SUL!Y513="","*",SP_SUL!Y513)</f>
        <v>*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*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*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*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*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*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>
        <f>IF(SP_SUL!B519="","*",SP_SUL!B519)</f>
        <v>46013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1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2025-12-21T15:59:25Z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