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70" documentId="8_{B6337239-1A00-434D-AAD0-422EA1FEB5AE}" xr6:coauthVersionLast="47" xr6:coauthVersionMax="47" xr10:uidLastSave="{C95F0D19-3298-407B-A4C4-59D00FFB8DE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R481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AM459" i="1"/>
  <c r="AN459" i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AM481" i="1"/>
  <c r="AN481" i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s="1"/>
  <c r="BE358" i="1" l="1"/>
  <c r="BD353" i="1" a="1"/>
  <c r="BD353" i="1" s="1"/>
  <c r="O473" i="12"/>
  <c r="AQ476" i="1"/>
  <c r="AN478" i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<sst xmlns="http://schemas.openxmlformats.org/spreadsheetml/2006/main" count="8105" uniqueCount="1979">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</sst>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G1" activePane="topRight" state="frozen"/>
      <selection pane="topRight" activeCell="M472" sqref="M4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</v>
      </c>
      <c r="BR450" s="18">
        <f t="shared" si="12"/>
        <v>1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1913</v>
      </c>
      <c r="BK465" s="178" t="s">
        <v>1914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1916</v>
      </c>
      <c r="BK466" s="370" t="s">
        <v>1916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1917</v>
      </c>
      <c r="N469" s="193" t="s">
        <v>1918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1919</v>
      </c>
      <c r="X471" s="205" t="s">
        <v>973</v>
      </c>
      <c r="Y471" s="173"/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 t="s">
        <v>1920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1921</v>
      </c>
      <c r="X474" s="205" t="s">
        <v>973</v>
      </c>
      <c r="Y474" s="173"/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 t="s">
        <v>1922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1923</v>
      </c>
      <c r="X479" s="205" t="s">
        <v>973</v>
      </c>
      <c r="Y479" s="173"/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73"/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1915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1924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1925</v>
      </c>
      <c r="X484" s="205" t="s">
        <v>973</v>
      </c>
      <c r="Y484" s="173"/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1926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1927</v>
      </c>
      <c r="E3" s="291" t="s">
        <v>1928</v>
      </c>
      <c r="F3" s="291" t="s">
        <v>1929</v>
      </c>
      <c r="G3" s="291" t="s">
        <v>1930</v>
      </c>
      <c r="H3" s="291" t="s">
        <v>1931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1933</v>
      </c>
      <c r="G10" s="292" t="s">
        <v>1934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1935</v>
      </c>
      <c r="G11" s="292" t="s">
        <v>1936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1937</v>
      </c>
      <c r="G12" s="292" t="s">
        <v>1936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1938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1939</v>
      </c>
      <c r="C4" s="296" t="s">
        <v>1940</v>
      </c>
      <c r="D4" s="296" t="s">
        <v>1941</v>
      </c>
      <c r="E4" s="296" t="s">
        <v>1942</v>
      </c>
      <c r="F4" s="296" t="s">
        <v>7</v>
      </c>
      <c r="G4" s="296" t="s">
        <v>1943</v>
      </c>
      <c r="H4" s="181"/>
    </row>
    <row r="5" spans="1:8">
      <c r="A5" s="181"/>
      <c r="B5" s="297" t="s">
        <v>1944</v>
      </c>
      <c r="C5" s="297">
        <v>309525</v>
      </c>
      <c r="D5" s="297" t="s">
        <v>1945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1946</v>
      </c>
      <c r="C6" s="297">
        <v>257410</v>
      </c>
      <c r="D6" s="297" t="s">
        <v>1947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1948</v>
      </c>
      <c r="C7" s="297">
        <v>256875</v>
      </c>
      <c r="D7" s="297" t="s">
        <v>1949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1950</v>
      </c>
      <c r="C8" s="297">
        <v>257278</v>
      </c>
      <c r="D8" s="297" t="s">
        <v>1951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1952</v>
      </c>
      <c r="C9" s="297">
        <v>261794</v>
      </c>
      <c r="D9" s="297" t="s">
        <v>1953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1954</v>
      </c>
      <c r="C10" s="297">
        <v>257033</v>
      </c>
      <c r="D10" s="297" t="s">
        <v>1955</v>
      </c>
      <c r="E10" s="297" t="s">
        <v>838</v>
      </c>
      <c r="F10" s="297" t="s">
        <v>194</v>
      </c>
      <c r="G10" s="297" t="s">
        <v>1956</v>
      </c>
      <c r="H10" s="181"/>
    </row>
    <row r="11" spans="1:8">
      <c r="A11" s="181"/>
      <c r="B11" s="297" t="s">
        <v>1957</v>
      </c>
      <c r="C11" s="297">
        <v>396578</v>
      </c>
      <c r="D11" s="297" t="s">
        <v>1958</v>
      </c>
      <c r="E11" s="297" t="s">
        <v>838</v>
      </c>
      <c r="F11" s="297" t="s">
        <v>194</v>
      </c>
      <c r="G11" s="297" t="s">
        <v>1956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76" sqref="A476:XFD4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1959</v>
      </c>
      <c r="W1" s="406"/>
      <c r="X1" s="406"/>
      <c r="Y1" s="103"/>
    </row>
    <row r="2" spans="1:25" s="100" customFormat="1" ht="11.25" customHeight="1">
      <c r="A2" s="104" t="s">
        <v>1960</v>
      </c>
      <c r="B2" s="104" t="s">
        <v>1961</v>
      </c>
      <c r="C2" s="104" t="s">
        <v>605</v>
      </c>
      <c r="D2" s="105" t="s">
        <v>1178</v>
      </c>
      <c r="E2" s="105" t="s">
        <v>1179</v>
      </c>
      <c r="F2" s="105" t="s">
        <v>1962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1963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Oportunidade</v>
      </c>
      <c r="C479" s="108" t="str">
        <f>IF(FN_MC!Z481="","*",FN_MC!Z481)</f>
        <v>*</v>
      </c>
      <c r="D479" s="109" t="str">
        <f>IF(FN_MC!S481="","*",FN_MC!S481)</f>
        <v>MALHA CENTRAL</v>
      </c>
      <c r="E479" s="109" t="str">
        <f>IF(FN_MC!T481="","*",FN_MC!T481)</f>
        <v>PRV-POV</v>
      </c>
      <c r="F479" s="109">
        <f>IF(FN_MC!B481="","*",FN_MC!B481)</f>
        <v>46051</v>
      </c>
      <c r="G479" s="109" t="str">
        <f>IF(FN_MC!D481="","*",FN_MC!D481)</f>
        <v>W94</v>
      </c>
      <c r="H479" s="109" t="str">
        <f>IF(FN_MC!F481="","*",FN_MC!F481)</f>
        <v>PDM - PEDRA - CARGA</v>
      </c>
      <c r="I479" s="109" t="str">
        <f>IF(FN_MC!H481="","*",FN_MC!H481)</f>
        <v>PPR1</v>
      </c>
      <c r="J479" s="109" t="str">
        <f>IF(FN_MC!I481="","*",FN_MC!I481)</f>
        <v>PIT2</v>
      </c>
      <c r="K479" s="109" t="str">
        <f>IF(FN_MC!M481="","*",FN_MC!M481)</f>
        <v>PPR-PIT</v>
      </c>
      <c r="L479" s="303" t="str">
        <f>IF(FN_MC!N481="","*",FN_MC!N481)</f>
        <v>K18PPR</v>
      </c>
      <c r="M479" s="110">
        <f>IF(FN_MC!J481="","*",FN_MC!J481)</f>
        <v>103</v>
      </c>
      <c r="N479" s="278">
        <f>IF(FN_MC!K481="","*",FN_MC!K481)</f>
        <v>2017</v>
      </c>
      <c r="O479" s="278" t="str">
        <f>IF(FN_MC!L481="","*",FN_MC!L481)</f>
        <v>-</v>
      </c>
      <c r="P479" s="110"/>
      <c r="Q479" s="127">
        <f>IF(FN_MC!O481="","*",FN_MC!O481)</f>
        <v>0.375</v>
      </c>
      <c r="R479" s="127">
        <f>IF(FN_MC!P481="","*",FN_MC!P481)</f>
        <v>0.10416666666666667</v>
      </c>
      <c r="S479" s="109" t="str">
        <f>IF(FN_MC!Q481="","*",CONCATENATE(FN_MC!Q481," ",FN_MC!R481))</f>
        <v>13 VAGÕES</v>
      </c>
      <c r="T479" s="109" t="str">
        <f>IF(FN_MC!V481="","*",FN_MC!V481)</f>
        <v>Lucas</v>
      </c>
      <c r="U479" s="109" t="str">
        <f>IF(FN_MC!W481="","*",FN_MC!W481)</f>
        <v>Carga de pedra PPR-PSS, após deslocamento para PIT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1964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1965</v>
      </c>
      <c r="C2" s="95" t="s">
        <v>1163</v>
      </c>
      <c r="D2" s="95" t="s">
        <v>1165</v>
      </c>
      <c r="E2" s="95" t="s">
        <v>1966</v>
      </c>
      <c r="F2" s="95" t="s">
        <v>1967</v>
      </c>
      <c r="G2" s="95" t="s">
        <v>1968</v>
      </c>
      <c r="H2" s="95" t="s">
        <v>1969</v>
      </c>
      <c r="I2" s="95" t="s">
        <v>1970</v>
      </c>
      <c r="J2" s="95" t="s">
        <v>1971</v>
      </c>
      <c r="K2" s="130" t="s">
        <v>1972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1973</v>
      </c>
      <c r="D5" s="408"/>
      <c r="E5" s="408"/>
      <c r="F5" s="408"/>
      <c r="G5" s="408"/>
      <c r="H5" s="408"/>
      <c r="I5" s="408"/>
      <c r="J5" s="409"/>
      <c r="K5" s="410" t="s">
        <v>1974</v>
      </c>
      <c r="L5" s="411"/>
      <c r="M5" s="411"/>
      <c r="N5" s="411"/>
      <c r="O5" s="412" t="s">
        <v>1975</v>
      </c>
      <c r="P5" s="413"/>
      <c r="Q5" s="414"/>
    </row>
    <row r="6" spans="1:17" s="93" customFormat="1" ht="15.75" customHeight="1">
      <c r="A6" s="87" t="s">
        <v>1962</v>
      </c>
      <c r="B6" s="94" t="s">
        <v>1961</v>
      </c>
      <c r="C6" s="95" t="s">
        <v>1178</v>
      </c>
      <c r="D6" s="96" t="s">
        <v>1179</v>
      </c>
      <c r="E6" s="95" t="s">
        <v>1976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1977</v>
      </c>
      <c r="M6" s="138" t="s">
        <v>628</v>
      </c>
      <c r="N6" s="139" t="s">
        <v>1173</v>
      </c>
      <c r="O6" s="233" t="s">
        <v>1216</v>
      </c>
      <c r="P6" s="152"/>
      <c r="Q6" s="182" t="s">
        <v>1978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2026-01-28T19:47:41Z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