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53" documentId="120_S{118792C3-22EF-5104-A093-F22BFE3913F3}" xr6:coauthVersionLast="47" xr6:coauthVersionMax="47" xr10:uidLastSave="{D1C35EB0-36A2-4F74-A256-53DEB0C1F75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 s="1"/>
  <c r="M154" i="1" a="1"/>
  <c r="M154" i="1" s="1"/>
  <c r="L154" i="1" a="1"/>
  <c r="L154" i="1" s="1"/>
  <c r="M153" i="1" a="1"/>
  <c r="M153" i="1" s="1"/>
  <c r="L153" i="1" a="1"/>
  <c r="L153" i="1" s="1"/>
  <c r="M152" i="1" a="1"/>
  <c r="M152" i="1" s="1"/>
  <c r="L152" i="1" a="1"/>
  <c r="L152" i="1" s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R151" i="15"/>
  <c r="Q154" i="1"/>
  <c r="R152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L151" i="15"/>
  <c r="D151" i="15"/>
  <c r="E151" i="15"/>
  <c r="K123" i="10"/>
  <c r="M123" i="10"/>
  <c r="A154" i="1"/>
  <c r="C154" i="1"/>
  <c r="L152" i="15"/>
  <c r="R154" i="1" a="1"/>
  <c r="R154" i="1" s="1"/>
  <c r="D152" i="15" s="1"/>
  <c r="S154" i="1" a="1"/>
  <c r="S154" i="1" s="1"/>
  <c r="E152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M155" i="1" a="1"/>
  <c r="M155" i="1" s="1"/>
  <c r="L153" i="15" s="1"/>
  <c r="R155" i="1" a="1"/>
  <c r="R155" i="1" s="1"/>
  <c r="D153" i="15" s="1"/>
  <c r="S155" i="1" a="1"/>
  <c r="S155" i="1" s="1"/>
  <c r="E153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M156" i="1" a="1"/>
  <c r="M156" i="1" s="1"/>
  <c r="L154" i="15" s="1"/>
  <c r="R156" i="1" a="1"/>
  <c r="R156" i="1" s="1"/>
  <c r="D154" i="15" s="1"/>
  <c r="S156" i="1" a="1"/>
  <c r="S156" i="1" s="1"/>
  <c r="E154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M157" i="1" a="1"/>
  <c r="M157" i="1" s="1"/>
  <c r="L155" i="15" s="1"/>
  <c r="R157" i="1" a="1"/>
  <c r="R157" i="1" s="1"/>
  <c r="D155" i="15" s="1"/>
  <c r="S157" i="1" a="1"/>
  <c r="S157" i="1" s="1"/>
  <c r="E155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M158" i="1" a="1"/>
  <c r="M158" i="1" s="1"/>
  <c r="L156" i="15" s="1"/>
  <c r="R158" i="1" a="1"/>
  <c r="R158" i="1" s="1"/>
  <c r="D156" i="15" s="1"/>
  <c r="S158" i="1" a="1"/>
  <c r="S158" i="1" s="1"/>
  <c r="E156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M159" i="1" a="1"/>
  <c r="M159" i="1" s="1"/>
  <c r="L157" i="15" s="1"/>
  <c r="R159" i="1" a="1"/>
  <c r="R159" i="1" s="1"/>
  <c r="D157" i="15" s="1"/>
  <c r="S159" i="1" a="1"/>
  <c r="S159" i="1" s="1"/>
  <c r="E157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M160" i="1" a="1"/>
  <c r="M160" i="1" s="1"/>
  <c r="L158" i="15" s="1"/>
  <c r="R160" i="1" a="1"/>
  <c r="R160" i="1" s="1"/>
  <c r="D158" i="15" s="1"/>
  <c r="S160" i="1" a="1"/>
  <c r="S160" i="1" s="1"/>
  <c r="E158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M161" i="1" a="1"/>
  <c r="M161" i="1" s="1"/>
  <c r="L159" i="15" s="1"/>
  <c r="R161" i="1" a="1"/>
  <c r="R161" i="1" s="1"/>
  <c r="D159" i="15" s="1"/>
  <c r="S161" i="1" a="1"/>
  <c r="S161" i="1" s="1"/>
  <c r="E159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M162" i="1" a="1"/>
  <c r="M162" i="1" s="1"/>
  <c r="L160" i="15" s="1"/>
  <c r="R162" i="1" a="1"/>
  <c r="R162" i="1" s="1"/>
  <c r="D160" i="15" s="1"/>
  <c r="S162" i="1" a="1"/>
  <c r="S162" i="1" s="1"/>
  <c r="E160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M163" i="1" a="1"/>
  <c r="M163" i="1" s="1"/>
  <c r="L161" i="15" s="1"/>
  <c r="R163" i="1" a="1"/>
  <c r="R163" i="1" s="1"/>
  <c r="D161" i="15" s="1"/>
  <c r="S163" i="1" a="1"/>
  <c r="S163" i="1" s="1"/>
  <c r="E161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M164" i="1" a="1"/>
  <c r="M164" i="1" s="1"/>
  <c r="L162" i="15" s="1"/>
  <c r="R164" i="1" a="1"/>
  <c r="R164" i="1" s="1"/>
  <c r="D162" i="15" s="1"/>
  <c r="S164" i="1" a="1"/>
  <c r="S164" i="1" s="1"/>
  <c r="E162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M165" i="1" a="1"/>
  <c r="M165" i="1" s="1"/>
  <c r="L163" i="15" s="1"/>
  <c r="R165" i="1" a="1"/>
  <c r="R165" i="1" s="1"/>
  <c r="D163" i="15" s="1"/>
  <c r="S165" i="1" a="1"/>
  <c r="S165" i="1" s="1"/>
  <c r="E163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M166" i="1" a="1"/>
  <c r="M166" i="1" s="1"/>
  <c r="L164" i="15" s="1"/>
  <c r="R166" i="1" a="1"/>
  <c r="R166" i="1" s="1"/>
  <c r="D164" i="15" s="1"/>
  <c r="S166" i="1" a="1"/>
  <c r="S166" i="1" s="1"/>
  <c r="E164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M167" i="1" a="1"/>
  <c r="M167" i="1" s="1"/>
  <c r="L165" i="15" s="1"/>
  <c r="R167" i="1" a="1"/>
  <c r="R167" i="1" s="1"/>
  <c r="D165" i="15" s="1"/>
  <c r="S167" i="1" a="1"/>
  <c r="S167" i="1" s="1"/>
  <c r="E165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47" i="1" l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<sst xmlns="http://schemas.openxmlformats.org/spreadsheetml/2006/main" count="4818" uniqueCount="1349">
  <si>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</si>
  <si>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</si>
  <si>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</si>
  <si>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</si>
  <si>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</si>
  <si>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</si>
  <si>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</si>
  <si>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</si>
  <si>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</si>
  <si>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</si>
  <si>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</si>
  <si>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</si>
  <si>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</si>
  <si>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</si>
  <si>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</si>
  <si>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</si>
  <si>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</si>
  <si>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</si>
  <si>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</si>
  <si>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</si>
  <si>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</si>
  <si>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</si>
  <si>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</si>
  <si>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</si>
  <si>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</si>
  <si>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</si>
  <si>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</si>
  <si>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</si>
  <si>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</si>
  <si>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</si>
  <si>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</si>
  <si>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</si>
  <si>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</si>
  <si>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</si>
  <si>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</si>
  <si>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</si>
  <si>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</si>
  <si>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</si>
  <si>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</si>
  <si>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</si>
  <si>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</si>
  <si>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</si>
  <si>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</si>
  <si>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</si>
  <si>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</si>
  <si>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</si>
  <si>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</si>
  <si>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</si>
  <si>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</si>
  <si>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</si>
  <si>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</si>
  <si>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</si>
  <si>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</si>
  <si>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</si>
  <si>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</si>
  <si>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</si>
  <si>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</si>
  <si>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</si>
  <si>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</si>
  <si>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</si>
  <si>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</si>
  <si>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</si>
  <si>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</si>
  <si>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</si>
  <si>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</si>
  <si>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</si>
  <si>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</si>
  <si>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</si>
  <si>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</si>
  <si>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</si>
  <si>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</si>
  <si>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</si>
  <si>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</si>
  <si>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</si>
  <si>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</si>
  <si>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</si>
  <si>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</si>
  <si>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</si>
  <si>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</si>
  <si>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</si>
  <si>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</si>
  <si>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</si>
  <si>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</si>
  <si>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</si>
  <si>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</si>
  <si>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</si>
  <si>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</si>
  <si>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</si>
  <si>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</si>
  <si>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</si>
  <si>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</si>
  <si>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</si>
  <si>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</si>
  <si>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</si>
  <si>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</si>
  <si>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</si>
  <si>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</si>
  <si>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</si>
  <si>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</si>
  <si>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</si>
  <si>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</si>
  <si>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</si>
  <si>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</si>
  <si>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</si>
  <si>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</si>
  <si>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</si>
  <si>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</si>
  <si>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</si>
  <si>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</si>
  <si>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</si>
  <si>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</si>
  <si>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</si>
  <si>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</si>
  <si>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</si>
  <si>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</si>
  <si>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</si>
  <si>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</si>
  <si>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</si>
  <si>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</si>
  <si>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</si>
  <si>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</si>
  <si>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</si>
  <si>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</si>
  <si>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</si>
  <si>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</si>
  <si>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</si>
  <si>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</si>
  <si>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</si>
  <si>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</si>
  <si>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</si>
  <si>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</si>
  <si>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</si>
  <si>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</si>
  <si>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</si>
  <si>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</si>
  <si>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</si>
  <si>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</si>
  <si>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</si>
  <si>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</si>
  <si>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</si>
  <si>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</si>
  <si>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</si>
  <si>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</si>
  <si>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</si>
  <si>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</si>
  <si>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</si>
  <si>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</si>
  <si>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</si>
  <si>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</si>
  <si>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</si>
  <si>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</si>
  <si>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</si>
  <si>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</si>
  <si>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</si>
  <si>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</si>
  <si>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</si>
  <si>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</si>
  <si>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</si>
  <si>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</si>
  <si>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</si>
  <si>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</si>
  <si>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</si>
  <si>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</si>
  <si>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</si>
  <si>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</si>
  <si>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</si>
  <si>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</si>
  <si>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</si>
  <si>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</si>
  <si>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</si>
  <si>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</si>
  <si>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</si>
  <si>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</si>
  <si>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</si>
  <si>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</si>
  <si>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</si>
  <si>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</si>
  <si>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</si>
  <si>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</si>
  <si>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</si>
  <si>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</si>
  <si>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</si>
  <si>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</si>
  <si>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</si>
  <si>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</si>
  <si>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</si>
  <si>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</si>
  <si>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</si>
  <si>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</si>
  <si>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</si>
  <si>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</si>
  <si>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</si>
  <si>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</si>
  <si>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</si>
  <si>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</si>
  <si>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</si>
  <si>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</si>
  <si>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</si>
  <si>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</si>
  <si>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</si>
  <si>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</si>
  <si>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</si>
  <si>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</si>
  <si>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</si>
  <si>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</si>
  <si>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</si>
  <si>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</si>
  <si>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</si>
  <si>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</si>
  <si>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</si>
  <si>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</si>
  <si>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</si>
  <si>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</si>
  <si>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</si>
  <si>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</si>
  <si>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</si>
  <si>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</si>
  <si>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</si>
  <si>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</si>
  <si>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</si>
  <si>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</si>
  <si>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</si>
  <si>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</si>
  <si>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</si>
  <si>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</si>
  <si>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</si>
  <si>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</si>
  <si>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</si>
  <si>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</si>
  <si>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</si>
  <si>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</si>
  <si>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</si>
  <si>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</si>
  <si>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</si>
  <si>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</si>
  <si>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</si>
  <si>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</si>
  <si>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</si>
  <si>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</si>
  <si>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</si>
  <si>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</si>
  <si>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</si>
  <si>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</si>
  <si>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</si>
  <si>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</si>
  <si>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</si>
  <si>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</si>
  <si>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</si>
  <si>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</si>
  <si>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</si>
  <si>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</si>
  <si>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</si>
  <si>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</si>
  <si>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</si>
  <si>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</si>
  <si>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</si>
  <si>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</si>
  <si>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</si>
  <si>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</si>
  <si>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</si>
  <si>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</si>
  <si>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</si>
  <si>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</si>
  <si>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</si>
  <si>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</si>
  <si>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</si>
  <si>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</si>
  <si>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</si>
  <si>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</si>
  <si>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</si>
  <si>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</si>
  <si>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</si>
  <si>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</si>
  <si>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</si>
  <si>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</si>
  <si>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</si>
  <si>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</si>
  <si>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</si>
  <si>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</si>
  <si>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</si>
  <si>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</si>
  <si>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</si>
  <si>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</si>
  <si>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</si>
  <si>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</si>
  <si>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</si>
  <si>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</si>
  <si>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</si>
  <si>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</si>
  <si>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</si>
  <si>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</si>
  <si>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</si>
  <si>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</si>
  <si>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</si>
  <si>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</si>
  <si>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</si>
  <si>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</si>
  <si>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</si>
  <si>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</si>
  <si>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</si>
  <si>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</si>
  <si>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</si>
  <si>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</si>
  <si>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</si>
  <si>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</si>
  <si>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</si>
  <si>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</si>
  <si>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</si>
  <si>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</si>
  <si>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</si>
  <si>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</si>
  <si>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</si>
  <si>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</si>
  <si>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</si>
  <si>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</si>
  <si>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</si>
  <si>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</si>
  <si>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</si>
  <si>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</si>
  <si>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</si>
  <si>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</si>
  <si>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</si>
  <si>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</si>
  <si>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</si>
  <si>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</si>
  <si>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</si>
  <si>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</si>
  <si>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</si>
  <si>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</si>
  <si>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</si>
  <si>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</si>
  <si>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</si>
  <si>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</si>
  <si>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</si>
  <si>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</si>
  <si>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</si>
  <si>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</si>
  <si>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</si>
  <si>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</si>
  <si>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</si>
  <si>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</si>
  <si>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</si>
  <si>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</si>
  <si>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</si>
  <si>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</si>
  <si>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</si>
  <si>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</si>
  <si>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</si>
  <si>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</si>
  <si>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</si>
  <si>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</si>
  <si>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</si>
  <si>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</si>
  <si>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</si>
  <si>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</si>
  <si>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</si>
  <si>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</si>
  <si>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</si>
  <si>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</si>
  <si>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</si>
  <si>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</si>
  <si>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</si>
  <si>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</si>
  <si>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</si>
  <si>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</si>
  <si>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</si>
  <si>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</si>
  <si>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</si>
  <si>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</si>
  <si>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</si>
  <si>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</si>
  <si>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</si>
  <si>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</si>
  <si>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</si>
  <si>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</si>
  <si>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</si>
  <si>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</si>
  <si>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</si>
  <si>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</si>
  <si>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</si>
  <si>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</si>
  <si>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</si>
  <si>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</si>
  <si>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</si>
  <si>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</si>
  <si>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</si>
  <si>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</si>
  <si>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</si>
  <si>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</si>
  <si>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</si>
  <si>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</si>
  <si>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</si>
  <si>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</si>
  <si>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</si>
  <si>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</si>
  <si>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</si>
  <si>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</si>
  <si>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</si>
  <si>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</si>
  <si>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</si>
  <si>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</si>
  <si>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</si>
  <si>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</si>
  <si>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</si>
  <si>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</si>
  <si>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</si>
  <si>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</si>
  <si>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</si>
  <si>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</si>
  <si>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</si>
  <si>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</si>
  <si>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</si>
  <si>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</si>
  <si>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</si>
  <si>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</si>
  <si>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</si>
  <si>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</si>
  <si>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</si>
  <si>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</si>
  <si>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</si>
  <si>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</si>
  <si>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</si>
  <si>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</si>
  <si>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</si>
  <si>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</si>
  <si>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</si>
  <si>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</si>
  <si>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</si>
  <si>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</si>
  <si>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</si>
  <si>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</si>
  <si>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</si>
  <si>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</si>
  <si>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</si>
  <si>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</si>
  <si>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</si>
  <si>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</si>
  <si>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</si>
  <si>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</si>
  <si>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</si>
  <si>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</si>
  <si>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</si>
  <si>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</si>
  <si>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</si>
  <si>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</si>
  <si>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</si>
  <si>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</si>
  <si>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</si>
  <si>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</si>
  <si>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</si>
  <si>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</si>
  <si>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</si>
  <si>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</si>
  <si>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</si>
  <si>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</si>
  <si>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</si>
  <si>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</si>
  <si>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</si>
  <si>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</si>
  <si>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</si>
  <si>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</si>
  <si>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</si>
  <si>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</si>
  <si>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</si>
  <si>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</si>
  <si>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</si>
  <si>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</si>
  <si>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</si>
  <si>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</si>
  <si>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</si>
  <si>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</si>
  <si>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</si>
  <si>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</si>
  <si>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</si>
  <si>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</si>
  <si>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</si>
  <si>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</si>
  <si>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</si>
  <si>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</si>
  <si>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</si>
  <si>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</si>
  <si>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</si>
  <si>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</si>
  <si>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</si>
  <si>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</si>
  <si>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</si>
  <si>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</si>
  <si>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</si>
  <si>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</si>
  <si>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</si>
  <si>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</si>
  <si>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</si>
  <si>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</si>
  <si>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</si>
  <si>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</si>
  <si>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</si>
  <si>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</si>
  <si>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</si>
  <si>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</si>
  <si>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</si>
  <si>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</si>
  <si>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</si>
  <si>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</si>
  <si>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</si>
  <si>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</si>
  <si>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</si>
  <si>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</si>
  <si>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</si>
  <si>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</si>
  <si>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</si>
  <si>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</si>
  <si>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</si>
  <si>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</si>
  <si>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</si>
  <si>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</si>
  <si>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</si>
  <si>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</si>
  <si>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</si>
  <si>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</si>
  <si>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</si>
  <si>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</si>
  <si>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</si>
  <si>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</si>
  <si>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</si>
  <si>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</si>
  <si>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</si>
  <si>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</si>
  <si>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</si>
  <si>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</si>
  <si>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</si>
  <si>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</si>
  <si>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</si>
  <si>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</si>
  <si>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</si>
  <si>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</si>
  <si>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</si>
  <si>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</si>
  <si>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</si>
  <si>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</si>
  <si>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</si>
  <si>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</si>
  <si>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</si>
  <si>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</si>
  <si>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</si>
  <si>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</si>
  <si>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</si>
  <si>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</si>
  <si>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</si>
  <si>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</si>
  <si>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</si>
  <si>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</si>
  <si>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</si>
  <si>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</si>
  <si>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</si>
  <si>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</si>
  <si>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</si>
  <si>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</si>
  <si>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</si>
  <si>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</si>
  <si>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</si>
  <si>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</si>
  <si>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</si>
  <si>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</si>
  <si>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</si>
  <si>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</si>
  <si>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</si>
  <si>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</si>
  <si>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</si>
  <si>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</si>
  <si>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</si>
  <si>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</si>
  <si>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</si>
  <si>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</si>
  <si>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</si>
  <si>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</si>
  <si>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</si>
  <si>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</si>
  <si>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</si>
  <si>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</si>
  <si>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</si>
  <si>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</si>
  <si>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</si>
  <si>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</si>
  <si>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</si>
  <si>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</si>
  <si>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</si>
  <si>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</si>
  <si>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</si>
  <si>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</si>
  <si>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</si>
  <si>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</si>
  <si>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</si>
  <si>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</si>
  <si>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</si>
  <si>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</si>
  <si>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</si>
  <si>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</si>
  <si>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</si>
  <si>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</si>
  <si>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</si>
  <si>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</si>
  <si>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</si>
  <si>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</si>
  <si>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</si>
  <si>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</si>
  <si>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</si>
  <si>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</si>
  <si>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</si>
  <si>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</si>
  <si>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</si>
  <si>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</si>
  <si>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</si>
  <si>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</si>
  <si>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</si>
  <si>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</si>
  <si>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</si>
  <si>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</si>
  <si>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</si>
  <si>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</si>
  <si>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</si>
  <si>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</si>
  <si>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</si>
  <si>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</si>
  <si>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</si>
  <si>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</si>
  <si>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</si>
  <si>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</si>
  <si>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</si>
  <si>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</si>
  <si>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</si>
  <si>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</si>
  <si>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</si>
  <si>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</si>
  <si>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</si>
  <si>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</si>
  <si>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</si>
  <si>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</si>
  <si>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</si>
  <si>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</si>
  <si>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</si>
  <si>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</si>
  <si>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</si>
  <si>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</si>
  <si>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</si>
  <si>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</si>
  <si>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</si>
  <si>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</si>
  <si>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</si>
  <si>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</si>
  <si>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</si>
  <si>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</si>
  <si>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</si>
  <si>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</si>
  <si>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</si>
  <si>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</si>
  <si>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</si>
  <si>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</si>
  <si>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</si>
  <si>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</si>
  <si>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</si>
  <si>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</si>
  <si>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</si>
  <si>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</si>
  <si>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</si>
  <si>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</si>
  <si>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</si>
  <si>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</si>
  <si>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</si>
  <si>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</si>
  <si>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</si>
  <si>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</si>
  <si>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</si>
  <si>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</si>
  <si>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</si>
  <si>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</si>
  <si>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</si>
  <si>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</si>
  <si>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</si>
  <si>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</si>
  <si>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</si>
  <si>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</si>
  <si>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</si>
  <si>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</si>
  <si>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</si>
  <si>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</si>
  <si>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</si>
  <si>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</si>
  <si>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</si>
  <si>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</si>
  <si>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</si>
  <si>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</si>
  <si>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</si>
  <si>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</si>
  <si>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</si>
  <si>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</si>
  <si>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</si>
  <si>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</si>
  <si>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</si>
  <si>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</si>
  <si>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</si>
  <si>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</si>
  <si>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</si>
  <si>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</si>
  <si>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</si>
  <si>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</si>
  <si>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</si>
  <si>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</si>
  <si>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</si>
  <si>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</si>
  <si>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</si>
  <si>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</si>
  <si>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</si>
  <si>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</si>
  <si>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</si>
  <si>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</si>
  <si>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</si>
  <si>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</si>
  <si>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</si>
  <si>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</si>
  <si>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</si>
  <si>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</si>
  <si>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</si>
  <si>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</si>
  <si>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</si>
  <si>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</si>
  <si>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</si>
  <si>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</si>
  <si>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</si>
  <si>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</si>
  <si>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</si>
  <si>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</si>
  <si>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</si>
  <si>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</si>
  <si>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</si>
  <si>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</si>
  <si>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</si>
  <si>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</si>
  <si>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</si>
  <si>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</si>
  <si>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</si>
  <si>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</si>
  <si>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</si>
  <si>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</si>
  <si>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</si>
  <si>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</si>
  <si>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</si>
  <si>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</si>
  <si>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</si>
  <si>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</si>
  <si>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</si>
  <si>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</si>
  <si>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</si>
  <si>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</si>
  <si>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</si>
  <si>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</si>
  <si>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</si>
  <si>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</si>
  <si>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</si>
  <si>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</si>
  <si>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</si>
  <si>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</si>
  <si>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</si>
  <si>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</si>
  <si>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</si>
  <si>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</si>
  <si>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</si>
  <si>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</si>
  <si>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</si>
  <si>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</si>
  <si>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</si>
  <si>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</si>
  <si>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</si>
  <si>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</si>
  <si>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</si>
  <si>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</si>
  <si>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</si>
  <si>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</si>
  <si>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</si>
  <si>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</si>
  <si>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</si>
  <si>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</si>
  <si>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</si>
  <si>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</si>
  <si>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</si>
  <si>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</si>
  <si>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</si>
  <si>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</si>
  <si>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</si>
  <si>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</si>
  <si>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</si>
  <si>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</si>
  <si>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</si>
  <si>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</si>
  <si>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</si>
  <si>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</si>
  <si>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</si>
  <si>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</si>
  <si>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</si>
  <si>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</si>
  <si>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</si>
  <si>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</si>
  <si>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</si>
  <si>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</si>
  <si>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</si>
  <si>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</si>
  <si>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</si>
  <si>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</si>
  <si>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</si>
  <si>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</si>
  <si>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</si>
  <si>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</si>
  <si>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</si>
  <si>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</si>
  <si>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</si>
  <si>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</si>
  <si>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</si>
  <si>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</si>
  <si>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</si>
  <si>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</si>
  <si>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</si>
  <si>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</si>
  <si>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</si>
  <si>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</si>
  <si>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</si>
  <si>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</si>
  <si>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</si>
  <si>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</si>
  <si>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</si>
  <si>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</si>
  <si>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</si>
  <si>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</si>
  <si>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</si>
  <si>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</si>
  <si>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</si>
  <si>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</si>
  <si>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</si>
  <si>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</si>
  <si>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</si>
  <si>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</si>
  <si>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</si>
  <si>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</si>
  <si>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</si>
  <si>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</si>
  <si>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</si>
  <si>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</si>
  <si>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</si>
  <si>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</si>
  <si>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</si>
  <si>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</si>
  <si>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</si>
  <si>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</si>
  <si>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</si>
  <si>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</si>
  <si>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</si>
  <si>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</si>
  <si>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</si>
  <si>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</si>
  <si>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</si>
  <si>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</si>
  <si>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</si>
  <si>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</si>
  <si>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</si>
  <si>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</si>
  <si>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</si>
  <si>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</si>
  <si>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</si>
  <si>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</si>
  <si>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</si>
  <si>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</si>
  <si>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</si>
  <si>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</si>
  <si>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</si>
  <si>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</si>
  <si>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</si>
  <si>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</si>
  <si>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</si>
  <si>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</si>
  <si>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</si>
  <si>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</si>
  <si>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</si>
  <si>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</si>
  <si>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</si>
  <si>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</si>
  <si>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</si>
  <si>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</si>
  <si>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</si>
  <si>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</si>
  <si>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</si>
  <si>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</si>
  <si>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</si>
  <si>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</si>
  <si>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</si>
  <si>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</si>
  <si>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</si>
  <si>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</si>
  <si>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</si>
  <si>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</si>
  <si>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</si>
  <si>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</si>
  <si>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</si>
  <si>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</si>
  <si>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</si>
  <si>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</si>
  <si>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</si>
  <si>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</si>
  <si>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</si>
  <si>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</si>
  <si>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</si>
  <si>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</si>
  <si>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</si>
  <si>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</si>
  <si>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</si>
  <si>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</si>
  <si>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</si>
  <si>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</si>
  <si>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</si>
  <si>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</si>
  <si>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</si>
  <si>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</si>
  <si>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</si>
  <si>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</si>
  <si>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</si>
  <si>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</si>
  <si>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</si>
  <si>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</si>
  <si>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</si>
  <si>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</si>
  <si>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</si>
  <si>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</si>
  <si>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</si>
  <si>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</si>
  <si>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</si>
  <si>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</si>
  <si>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</si>
  <si>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</si>
  <si>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</si>
  <si>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</si>
  <si>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</si>
  <si>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</si>
  <si>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</si>
  <si>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</si>
  <si>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</si>
  <si>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</si>
  <si>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</si>
  <si>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</si>
  <si>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</si>
  <si>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</si>
  <si>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</si>
  <si>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</si>
  <si>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</si>
  <si>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</si>
  <si>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</si>
  <si>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</si>
  <si>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</si>
  <si>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</si>
  <si>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</si>
  <si>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</si>
  <si>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</si>
  <si>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</si>
  <si>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</si>
  <si>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</si>
  <si>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</si>
  <si>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</si>
  <si>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</si>
  <si>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</si>
  <si>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</si>
  <si>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</si>
  <si>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</si>
  <si>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</si>
  <si>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</si>
  <si>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</si>
  <si>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</si>
  <si>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</si>
  <si>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</si>
  <si>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</si>
  <si>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</si>
  <si>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</si>
  <si>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</si>
  <si>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</si>
  <si>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</si>
  <si>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</si>
  <si>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</si>
  <si>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</si>
  <si>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</si>
  <si>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</si>
  <si>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</si>
  <si>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</si>
  <si>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</si>
  <si>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</si>
  <si>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</si>
  <si>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</si>
  <si>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</si>
  <si>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</si>
  <si>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</si>
  <si>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</si>
  <si>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</si>
  <si>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</si>
  <si>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</si>
  <si>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</si>
  <si>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</si>
  <si>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</si>
  <si>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</si>
  <si>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</si>
  <si>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</si>
  <si>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</si>
  <si>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</si>
  <si>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</si>
  <si>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</si>
  <si>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</si>
  <si>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</si>
  <si>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</si>
  <si>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</si>
  <si>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</si>
  <si>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</si>
  <si>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</si>
  <si>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</si>
  <si>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</si>
  <si>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</si>
  <si>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</si>
  <si>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</si>
  <si>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</si>
  <si>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</si>
  <si>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</si>
  <si>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</si>
  <si>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</si>
  <si>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</si>
  <si>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</si>
  <si>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</si>
  <si>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</si>
  <si>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</si>
  <si>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</si>
  <si>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</si>
  <si>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</si>
  <si>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</si>
  <si>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</si>
  <si>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</si>
  <si>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</si>
  <si>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</si>
  <si>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</si>
  <si>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</si>
  <si>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</si>
  <si>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</si>
  <si>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</si>
  <si>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</si>
  <si>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</si>
  <si>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</si>
  <si>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</si>
  <si>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</si>
  <si>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</si>
  <si>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</si>
  <si>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</si>
  <si>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</si>
  <si>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</si>
  <si>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</si>
  <si>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</si>
  <si>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</si>
  <si>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</si>
  <si>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</si>
  <si>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</si>
  <si>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</si>
  <si>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</si>
  <si>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</si>
  <si>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</si>
  <si>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</si>
  <si>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</si>
  <si>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</si>
  <si>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</si>
  <si>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</si>
  <si>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</si>
  <si>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</si>
  <si>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</si>
  <si>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</si>
  <si>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</si>
  <si>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</si>
  <si>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</si>
  <si>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</si>
  <si>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</si>
  <si>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</si>
  <si>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</si>
  <si>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</si>
  <si>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</si>
  <si>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</si>
  <si>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</si>
  <si>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</si>
  <si>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</si>
  <si>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</si>
  <si>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</si>
  <si>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</si>
  <si>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</si>
  <si>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</si>
  <si>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</si>
  <si>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</si>
  <si>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</si>
  <si>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</si>
  <si>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</si>
  <si>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</si>
  <si>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</si>
  <si>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</si>
  <si>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</si>
  <si>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</si>
  <si>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</si>
  <si>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</si>
  <si>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</si>
  <si>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</si>
  <si>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</si>
  <si>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</si>
  <si>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</si>
  <si>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</si>
  <si>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</si>
  <si>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</si>
  <si>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</si>
  <si>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</si>
  <si>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</si>
  <si>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</si>
  <si>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</si>
  <si>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</si>
  <si>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</si>
  <si>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</si>
  <si>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</si>
  <si>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</si>
  <si>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</si>
  <si>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</si>
  <si>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</si>
  <si>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</si>
  <si>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</si>
  <si>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</si>
  <si>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</si>
  <si>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</si>
  <si>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</si>
  <si>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</si>
  <si>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</si>
  <si>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</si>
  <si>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</si>
  <si>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</si>
  <si>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</si>
  <si>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</si>
  <si>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</si>
  <si>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</si>
  <si>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</si>
  <si>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</si>
  <si>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</si>
  <si>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</si>
  <si>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</si>
  <si>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</si>
  <si>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</si>
  <si>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</si>
  <si>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</si>
  <si>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</si>
  <si>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</si>
  <si>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</si>
  <si>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</si>
  <si>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</si>
  <si>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</si>
  <si>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</si>
  <si>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</si>
  <si>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</si>
  <si>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</si>
  <si>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</si>
  <si>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</si>
  <si>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</si>
  <si>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</si>
  <si>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</si>
  <si>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</si>
  <si>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</si>
  <si>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</si>
  <si>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</si>
  <si>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</si>
  <si>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</si>
  <si>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</si>
  <si>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</si>
  <si>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</si>
  <si>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</si>
  <si>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</si>
  <si>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</si>
  <si>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</si>
  <si>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</si>
  <si>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</si>
  <si>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</si>
  <si>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</si>
  <si>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</si>
  <si>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</si>
  <si>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</si>
  <si>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</si>
  <si>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</si>
  <si>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</si>
  <si>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</si>
  <si>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</si>
  <si>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</si>
  <si>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</si>
  <si>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</si>
  <si>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</si>
  <si>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</si>
  <si>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</si>
  <si>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</si>
  <si>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</si>
  <si>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</si>
  <si>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</si>
  <si>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</si>
  <si>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</si>
  <si>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</si>
  <si>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</si>
  <si>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</si>
  <si>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</si>
  <si>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</si>
  <si>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</si>
  <si>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</si>
  <si>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</si>
  <si>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</si>
  <si>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</si>
  <si>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</si>
  <si>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</si>
  <si>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</si>
  <si>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</si>
  <si>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</si>
  <si>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</si>
  <si>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</si>
  <si>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</si>
  <si>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</si>
  <si>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</si>
  <si>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</si>
  <si>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</si>
  <si>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</si>
  <si>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</si>
  <si>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</si>
  <si>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</si>
  <si>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</si>
  <si>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</si>
  <si>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</si>
  <si>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</si>
  <si>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</si>
  <si>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</si>
  <si>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</si>
  <si>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</si>
  <si>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</si>
  <si>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</si>
  <si>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</si>
  <si>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</si>
  <si>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</si>
  <si>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</si>
  <si>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</si>
  <si>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</si>
  <si>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</si>
  <si>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</si>
  <si>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</si>
  <si>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</si>
  <si>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</si>
  <si>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</si>
  <si>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</si>
  <si>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</si>
  <si>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</si>
  <si>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</si>
  <si>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</si>
  <si>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</si>
  <si>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</si>
  <si>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</si>
  <si>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</si>
  <si>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</si>
  <si>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</si>
  <si>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</si>
  <si>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</si>
  <si>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</si>
  <si>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</si>
  <si>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</si>
  <si>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</si>
  <si>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</si>
  <si>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</si>
  <si>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</si>
  <si>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</si>
  <si>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</si>
  <si>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</si>
  <si>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</si>
  <si>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</si>
  <si>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</si>
  <si>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</si>
  <si>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</si>
  <si>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</si>
  <si>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</si>
  <si>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</si>
  <si>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</si>
  <si>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</si>
  <si>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</si>
  <si>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</si>
  <si>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>ZUC-ZVP</t>
  </si>
  <si>
    <t>ZUCZVP</t>
  </si>
  <si>
    <t>Daniel</t>
  </si>
  <si>
    <t xml:space="preserve">R7D de ZUC a ZVP </t>
  </si>
  <si>
    <t>MC1 07:58, previsão após I54/I73 10:30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</si>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</sst>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T143" activePane="topRight" state="frozen"/>
      <selection pane="topRight" activeCell="V150" sqref="V1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1278</v>
      </c>
      <c r="BJ129" s="16" t="s">
        <v>1278</v>
      </c>
      <c r="BK129" s="15"/>
      <c r="BL129" s="130" t="s">
        <v>471</v>
      </c>
      <c r="BM129" s="130" t="s">
        <v>500</v>
      </c>
      <c r="BN129" s="130" t="s">
        <v>599</v>
      </c>
      <c r="BO129" s="16" t="s">
        <v>1278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CCOCirculaçãoIntervaloOportunidade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1282</v>
      </c>
      <c r="M131" s="127" t="s">
        <v>1283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1284</v>
      </c>
      <c r="V131" s="151" t="s">
        <v>1285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 t="s">
        <v>1286</v>
      </c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1287</v>
      </c>
      <c r="BJ132" s="16" t="s">
        <v>1287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1288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1289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1290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1289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1291</v>
      </c>
      <c r="BJ136" s="16" t="s">
        <v>1291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1291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1292</v>
      </c>
      <c r="BJ138" s="210" t="s">
        <v>1292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1292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1293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1278</v>
      </c>
      <c r="BJ139" s="16" t="s">
        <v>1278</v>
      </c>
      <c r="BK139" s="15"/>
      <c r="BL139" s="130" t="s">
        <v>471</v>
      </c>
      <c r="BM139" s="130" t="s">
        <v>500</v>
      </c>
      <c r="BN139" s="130" t="s">
        <v>599</v>
      </c>
      <c r="BO139" s="16" t="s">
        <v>1278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CCOCirculaçãoIntervaloOportunidade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1288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1294</v>
      </c>
      <c r="BJ141" s="16" t="s">
        <v>1294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1294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1295</v>
      </c>
      <c r="BJ142" s="16" t="s">
        <v>1295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1295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1296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1288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1297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1298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1297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787</v>
      </c>
      <c r="F152" s="142" t="str">
        <f>IF(D152="","*",VLOOKUP(E152,BS_ATIVIDADE[],3,FALSE))</f>
        <v>DORMENTE - DESCARGA</v>
      </c>
      <c r="G152" s="106" t="s">
        <v>137</v>
      </c>
      <c r="H152" s="106" t="s">
        <v>137</v>
      </c>
      <c r="I152" s="105">
        <v>73</v>
      </c>
      <c r="J152" s="105">
        <v>34</v>
      </c>
      <c r="K152" s="105">
        <v>17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2" s="106">
        <v>0.375</v>
      </c>
      <c r="O152" s="106">
        <v>4.1666666666666664E-2</v>
      </c>
      <c r="P152" s="105">
        <v>1000</v>
      </c>
      <c r="Q152" s="9" t="str">
        <f>IF(E152=0, "*", IFERROR(_xlfn.XLOOKUP(E152, BS_ATIVIDADE[ATIVIDADE], BS_ATIVIDADE[UNIDADE]), "*"))</f>
        <v>Nº DE DORMENTES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PDM - DESCARGA - DORMENTE</v>
      </c>
      <c r="AI152" s="8" t="str">
        <f>IF(BS_CONTROLE[[#This Row],[Atividade]]=0, "-", BS_CONTROLE[[#This Row],[Atividade]])</f>
        <v>PDM - DESCARGA - DORMENTE</v>
      </c>
      <c r="AJ152" s="30" t="str">
        <f>BS_CONTROLE[[#This Row],[Local - Partida]]</f>
        <v>ZMA2</v>
      </c>
      <c r="AK152" s="30" t="str">
        <f>BS_CONTROLE[[#This Row],[Local - Encerramento]]</f>
        <v>ZMA2</v>
      </c>
      <c r="AL152" s="105" t="str">
        <f>IF(BS_CONTROLE[[#This Row],[Entre - Estações]]=0, "-", BS_CONTROLE[[#This Row],[Entre - Estações]])</f>
        <v>ZDZ-ZMA</v>
      </c>
      <c r="AM152" s="105" t="str">
        <f>IF(BS_CONTROLE[[#This Row],[SB]]=0, "-", BS_CONTROLE[[#This Row],[SB]])</f>
        <v>K30K36</v>
      </c>
      <c r="AN152" s="105">
        <f>IF(BS_CONTROLE[[#This Row],[SUB]]=0, "-", BS_CONTROLE[[#This Row],[SUB]])</f>
        <v>73</v>
      </c>
      <c r="AO152" s="105">
        <f>BS_CONTROLE[[#This Row],[KM - Inicio]]</f>
        <v>34</v>
      </c>
      <c r="AP152" s="105">
        <f>BS_CONTROLE[[#This Row],[KM - Inicio]]</f>
        <v>34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Nº DE DORMENTES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1293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42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28" operator="equal">
      <formula>"NÃO"</formula>
    </cfRule>
    <cfRule type="cellIs" dxfId="187" priority="11929" operator="equal">
      <formula>"SIM"</formula>
    </cfRule>
  </conditionalFormatting>
  <conditionalFormatting sqref="AY6:AY1031">
    <cfRule type="expression" dxfId="186" priority="54384">
      <formula>#REF!=1</formula>
    </cfRule>
  </conditionalFormatting>
  <conditionalFormatting sqref="T6:T1031 BD6:BD1031 AX6:AX1031">
    <cfRule type="cellIs" dxfId="185" priority="54368" operator="equal">
      <formula>"ERRO"</formula>
    </cfRule>
  </conditionalFormatting>
  <conditionalFormatting sqref="BP6:BP1031">
    <cfRule type="cellIs" dxfId="184" priority="54363" operator="equal">
      <formula>"Produção e Intervalo"</formula>
    </cfRule>
    <cfRule type="cellIs" dxfId="183" priority="54364" operator="equal">
      <formula>"Aderente"</formula>
    </cfRule>
    <cfRule type="cellIs" dxfId="182" priority="54365" operator="equal">
      <formula>"Intervalo"</formula>
    </cfRule>
    <cfRule type="cellIs" dxfId="181" priority="54366" operator="equal">
      <formula>"Produção"</formula>
    </cfRule>
    <cfRule type="cellIs" dxfId="180" priority="54367" operator="equal">
      <formula>"ERRO"</formula>
    </cfRule>
  </conditionalFormatting>
  <conditionalFormatting sqref="BQ6:BR1031">
    <cfRule type="cellIs" dxfId="179" priority="54345" operator="equal">
      <formula>"*"</formula>
    </cfRule>
    <cfRule type="cellIs" dxfId="178" priority="54346" operator="greaterThanOrEqual">
      <formula>1</formula>
    </cfRule>
    <cfRule type="cellIs" dxfId="177" priority="54347" operator="lessThan">
      <formula>1</formula>
    </cfRule>
  </conditionalFormatting>
  <conditionalFormatting sqref="BJ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45" operator="equal">
      <formula>"OPORTUNIDADE"</formula>
    </cfRule>
  </conditionalFormatting>
  <conditionalFormatting sqref="X28:Y29">
    <cfRule type="cellIs" dxfId="175" priority="243" operator="equal">
      <formula>"NÃO"</formula>
    </cfRule>
    <cfRule type="cellIs" dxfId="174" priority="244" operator="equal">
      <formula>"SIM"</formula>
    </cfRule>
  </conditionalFormatting>
  <conditionalFormatting sqref="BJ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1" operator="equal">
      <formula>"OPORTUNIDADE"</formula>
    </cfRule>
  </conditionalFormatting>
  <conditionalFormatting sqref="Y39">
    <cfRule type="cellIs" dxfId="172" priority="219" operator="equal">
      <formula>"NÃO"</formula>
    </cfRule>
    <cfRule type="cellIs" dxfId="171" priority="220" operator="equal">
      <formula>"SIM"</formula>
    </cfRule>
  </conditionalFormatting>
  <conditionalFormatting sqref="X42:X43">
    <cfRule type="cellIs" dxfId="170" priority="218" operator="equal">
      <formula>"OPORTUNIDADE"</formula>
    </cfRule>
  </conditionalFormatting>
  <conditionalFormatting sqref="X42:X43">
    <cfRule type="cellIs" dxfId="169" priority="216" operator="equal">
      <formula>"NÃO"</formula>
    </cfRule>
    <cfRule type="cellIs" dxfId="168" priority="217" operator="equal">
      <formula>"SIM"</formula>
    </cfRule>
  </conditionalFormatting>
  <conditionalFormatting sqref="BJ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89" operator="equal">
      <formula>"OPORTUNIDADE"</formula>
    </cfRule>
  </conditionalFormatting>
  <conditionalFormatting sqref="X46:Y46 Y47:Y48 X47:X50">
    <cfRule type="cellIs" dxfId="166" priority="187" operator="equal">
      <formula>"NÃO"</formula>
    </cfRule>
    <cfRule type="cellIs" dxfId="165" priority="188" operator="equal">
      <formula>"SIM"</formula>
    </cfRule>
  </conditionalFormatting>
  <conditionalFormatting sqref="BJ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1" operator="equal">
      <formula>"OPORTUNIDADE"</formula>
    </cfRule>
  </conditionalFormatting>
  <conditionalFormatting sqref="Y57">
    <cfRule type="cellIs" dxfId="163" priority="159" operator="equal">
      <formula>"NÃO"</formula>
    </cfRule>
    <cfRule type="cellIs" dxfId="162" priority="160" operator="equal">
      <formula>"SIM"</formula>
    </cfRule>
  </conditionalFormatting>
  <conditionalFormatting sqref="BJ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48" operator="equal">
      <formula>"OPORTUNIDADE"</formula>
    </cfRule>
  </conditionalFormatting>
  <conditionalFormatting sqref="X52:X61">
    <cfRule type="cellIs" dxfId="160" priority="146" operator="equal">
      <formula>"NÃO"</formula>
    </cfRule>
    <cfRule type="cellIs" dxfId="159" priority="147" operator="equal">
      <formula>"SIM"</formula>
    </cfRule>
  </conditionalFormatting>
  <conditionalFormatting sqref="BJ5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2" operator="equal">
      <formula>"OPORTUNIDADE"</formula>
    </cfRule>
  </conditionalFormatting>
  <conditionalFormatting sqref="Y7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X75">
    <cfRule type="cellIs" dxfId="155" priority="106" operator="equal">
      <formula>"OPORTUNIDADE"</formula>
    </cfRule>
  </conditionalFormatting>
  <conditionalFormatting sqref="X75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BJ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99" operator="equal">
      <formula>"OPORTUNIDADE"</formula>
    </cfRule>
  </conditionalFormatting>
  <conditionalFormatting sqref="X76:X77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BO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0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191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:BJ131 BJ140 BJ134 BJ137 BJ143:BJ1031">
    <cfRule type="iconSet" priority="61935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1956">
      <iconSet showValue="0">
        <cfvo type="percent" val="0"/>
        <cfvo type="num" val="1"/>
        <cfvo type="num" val="1" gte="0"/>
      </iconSet>
    </cfRule>
    <cfRule type="iconSet" priority="61957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1962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1966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E6:E1031 AH6:AH1031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1300</v>
      </c>
      <c r="C4" s="161" t="s">
        <v>1301</v>
      </c>
      <c r="D4" s="161" t="s">
        <v>1302</v>
      </c>
      <c r="E4" s="161" t="s">
        <v>1303</v>
      </c>
      <c r="F4" s="161" t="s">
        <v>4</v>
      </c>
      <c r="G4" s="161" t="s">
        <v>1304</v>
      </c>
    </row>
    <row r="5" spans="2:7">
      <c r="B5" s="162" t="s">
        <v>1305</v>
      </c>
      <c r="C5" s="162">
        <v>257068</v>
      </c>
      <c r="D5" s="162" t="s">
        <v>1306</v>
      </c>
      <c r="E5" s="162" t="s">
        <v>1307</v>
      </c>
      <c r="F5" s="162" t="s">
        <v>1307</v>
      </c>
      <c r="G5" s="163">
        <v>46296</v>
      </c>
    </row>
    <row r="6" spans="2:7">
      <c r="B6" s="162" t="s">
        <v>1308</v>
      </c>
      <c r="C6" s="162" t="s">
        <v>624</v>
      </c>
      <c r="D6" s="162" t="s">
        <v>624</v>
      </c>
      <c r="E6" s="162" t="s">
        <v>624</v>
      </c>
      <c r="F6" s="162" t="s">
        <v>1309</v>
      </c>
      <c r="G6" s="163" t="s">
        <v>624</v>
      </c>
    </row>
    <row r="7" spans="2:7">
      <c r="B7" s="162" t="s">
        <v>1310</v>
      </c>
      <c r="C7" s="162">
        <v>257472</v>
      </c>
      <c r="D7" s="162" t="s">
        <v>1311</v>
      </c>
      <c r="E7" s="162" t="s">
        <v>1312</v>
      </c>
      <c r="F7" s="162" t="s">
        <v>1312</v>
      </c>
      <c r="G7" s="163">
        <v>45992</v>
      </c>
    </row>
    <row r="8" spans="2:7">
      <c r="B8" s="162" t="s">
        <v>1313</v>
      </c>
      <c r="C8" s="162">
        <v>260307</v>
      </c>
      <c r="D8" s="162" t="s">
        <v>1314</v>
      </c>
      <c r="E8" s="162" t="s">
        <v>1315</v>
      </c>
      <c r="F8" s="162" t="s">
        <v>1312</v>
      </c>
      <c r="G8" s="163">
        <v>46082</v>
      </c>
    </row>
    <row r="9" spans="2:7">
      <c r="B9" s="162" t="s">
        <v>1316</v>
      </c>
      <c r="C9" s="162">
        <v>333033</v>
      </c>
      <c r="D9" s="162" t="s">
        <v>1317</v>
      </c>
      <c r="E9" s="162" t="s">
        <v>1309</v>
      </c>
      <c r="F9" s="162" t="s">
        <v>1318</v>
      </c>
      <c r="G9" s="162" t="s">
        <v>624</v>
      </c>
    </row>
    <row r="10" spans="2:7">
      <c r="B10" s="162" t="s">
        <v>1319</v>
      </c>
      <c r="C10" s="162">
        <v>263576</v>
      </c>
      <c r="D10" s="162" t="s">
        <v>1320</v>
      </c>
      <c r="E10" s="162" t="s">
        <v>1309</v>
      </c>
      <c r="F10" s="162" t="s">
        <v>1318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1321</v>
      </c>
      <c r="C2" s="121" t="s">
        <v>997</v>
      </c>
      <c r="D2" s="76" t="s">
        <v>999</v>
      </c>
      <c r="E2" s="76" t="s">
        <v>1322</v>
      </c>
      <c r="F2" s="99" t="s">
        <v>1323</v>
      </c>
      <c r="G2" s="76" t="s">
        <v>1324</v>
      </c>
      <c r="H2" s="76" t="s">
        <v>1325</v>
      </c>
      <c r="I2" s="76" t="s">
        <v>1326</v>
      </c>
      <c r="J2" s="76" t="s">
        <v>1327</v>
      </c>
      <c r="K2" s="78" t="s">
        <v>1328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ZDZ-ZMA</v>
      </c>
      <c r="G149" s="95" t="str">
        <f>IF(SP_NORTE!H152="","*",SP_NORTE!H152)</f>
        <v>ZMA2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1329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1330</v>
      </c>
      <c r="E3" s="200" t="s">
        <v>1331</v>
      </c>
      <c r="F3" s="200" t="s">
        <v>1332</v>
      </c>
      <c r="G3" s="200" t="s">
        <v>1333</v>
      </c>
      <c r="H3" s="200" t="s">
        <v>1334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1338</v>
      </c>
      <c r="V1" s="249"/>
      <c r="W1" s="249"/>
    </row>
    <row r="2" spans="1:23" ht="15" customHeight="1">
      <c r="A2" s="87" t="s">
        <v>1339</v>
      </c>
      <c r="B2" s="87" t="s">
        <v>1340</v>
      </c>
      <c r="C2" s="87" t="s">
        <v>442</v>
      </c>
      <c r="D2" s="88" t="s">
        <v>1011</v>
      </c>
      <c r="E2" s="88" t="s">
        <v>4</v>
      </c>
      <c r="F2" s="88" t="s">
        <v>1341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1342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PDM - DESCARGA - DORMENTE</v>
      </c>
      <c r="I149" s="145" t="str">
        <f>IF(SP_NORTE!G152="","*",SP_NORTE!G152)</f>
        <v>ZMA2</v>
      </c>
      <c r="J149" s="145" t="str">
        <f>IF(SP_NORTE!H152="","*",SP_NORTE!H152)</f>
        <v>ZMA2</v>
      </c>
      <c r="K149" s="138" t="str">
        <f>IF(SP_NORTE!L152="","*",SP_NORTE!L152)</f>
        <v>ZDZ-ZMA</v>
      </c>
      <c r="L149" s="138" t="str">
        <f>IF(SP_NORTE!M152="","*",SP_NORTE!M152)</f>
        <v>K30K36</v>
      </c>
      <c r="M149" s="139">
        <f>IF(SP_NORTE!I152="","*",SP_NORTE!I152)</f>
        <v>73</v>
      </c>
      <c r="N149" s="144">
        <f>IF(SP_NORTE!J152="","*",SP_NORTE!J152)</f>
        <v>34</v>
      </c>
      <c r="O149" s="144">
        <f>IF(SP_NORTE!K152="","*",SP_NORTE!K152)</f>
        <v>17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1000 Nº DE DORMENTES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e">
        <f>IF(SP_NORTE!#REF!="","*",SP_NORTE!#REF!)</f>
        <v>#REF!</v>
      </c>
      <c r="B151" s="146" t="e">
        <f>IF(SP_NORTE!#REF!="","*",SP_NORTE!#REF!)</f>
        <v>#REF!</v>
      </c>
      <c r="C151" s="146" t="e">
        <f>IF(SP_NORTE!#REF!="","*",SP_NORTE!#REF!)</f>
        <v>#REF!</v>
      </c>
      <c r="D151" s="138" t="e">
        <f>IF(SP_NORTE!#REF!="","*",SP_NORTE!#REF!)</f>
        <v>#REF!</v>
      </c>
      <c r="E151" s="138" t="e">
        <f>IF(SP_NORTE!#REF!="","*",SP_NORTE!#REF!)</f>
        <v>#REF!</v>
      </c>
      <c r="F151" s="145" t="e">
        <f>IF(SP_NORTE!#REF!="","*",SP_NORTE!#REF!)</f>
        <v>#REF!</v>
      </c>
      <c r="G151" s="145" t="e">
        <f>IF(SP_NORTE!#REF!="","*",SP_NORTE!#REF!)</f>
        <v>#REF!</v>
      </c>
      <c r="H151" s="145" t="e">
        <f>IF(SP_NORTE!#REF!="","*",SP_NORTE!#REF!)</f>
        <v>#REF!</v>
      </c>
      <c r="I151" s="145" t="e">
        <f>IF(SP_NORTE!#REF!="","*",SP_NORTE!#REF!)</f>
        <v>#REF!</v>
      </c>
      <c r="J151" s="145" t="e">
        <f>IF(SP_NORTE!#REF!="","*",SP_NORTE!#REF!)</f>
        <v>#REF!</v>
      </c>
      <c r="K151" s="138" t="e">
        <f>IF(SP_NORTE!#REF!="","*",SP_NORTE!#REF!)</f>
        <v>#REF!</v>
      </c>
      <c r="L151" s="138" t="e">
        <f>IF(SP_NORTE!#REF!="","*",SP_NORTE!#REF!)</f>
        <v>#REF!</v>
      </c>
      <c r="M151" s="139" t="e">
        <f>IF(SP_NORTE!#REF!="","*",SP_NORTE!#REF!)</f>
        <v>#REF!</v>
      </c>
      <c r="N151" s="144" t="e">
        <f>IF(SP_NORTE!#REF!="","*",SP_NORTE!#REF!)</f>
        <v>#REF!</v>
      </c>
      <c r="O151" s="144" t="e">
        <f>IF(SP_NORTE!#REF!="","*",SP_NORTE!#REF!)</f>
        <v>#REF!</v>
      </c>
      <c r="P151" s="143" t="e">
        <f>IF(SP_NORTE!#REF!="","*",SP_NORTE!#REF!)</f>
        <v>#REF!</v>
      </c>
      <c r="Q151" s="143" t="e">
        <f>IF(SP_NORTE!#REF!="","*",SP_NORTE!#REF!)</f>
        <v>#REF!</v>
      </c>
      <c r="R151" s="145" t="e">
        <f>IF(SP_NORTE!#REF!="","*",CONCATENATE(SP_NORTE!#REF!," ",SP_NORTE!#REF!))</f>
        <v>#REF!</v>
      </c>
      <c r="S151" s="145" t="e">
        <f>IF(SP_NORTE!#REF!="","*",SP_NORTE!#REF!)</f>
        <v>#REF!</v>
      </c>
      <c r="T151" s="145" t="e">
        <f>IF(SP_NORTE!#REF!="","*",SP_NORTE!#REF!)</f>
        <v>#REF!</v>
      </c>
      <c r="U151" s="136" t="e">
        <f ca="1">_xlfn.XLOOKUP(G151&amp;$U$2,BS_CONTROLE[CHAVE],BS_CONTROLE[Quantidade_11],"-")</f>
        <v>#REF!</v>
      </c>
      <c r="V151" s="136" t="e">
        <f ca="1">_xlfn.XLOOKUP(G151&amp;$V$2,BS_CONTROLE[CHAVE],BS_CONTROLE[Quantidade_11],"-")</f>
        <v>#REF!</v>
      </c>
      <c r="W151" s="136" t="e">
        <f ca="1">_xlfn.XLOOKUP(G151&amp;$W$2,BS_CONTROLE[CHAVE],BS_CONTROLE[Quantidade_11],"-")</f>
        <v>#REF!</v>
      </c>
    </row>
    <row r="152" spans="1:23" hidden="1">
      <c r="A152" s="146" t="str">
        <f>IF(SP_NORTE!X154="","*",SP_NORTE!X154)</f>
        <v>*</v>
      </c>
      <c r="B152" s="146" t="str">
        <f>IF(SP_NORTE!W154="","*",SP_NORTE!W154)</f>
        <v>Oportunidade</v>
      </c>
      <c r="C152" s="146" t="str">
        <f>IF(SP_NORTE!Y154="","*",SP_NORTE!Y154)</f>
        <v>*</v>
      </c>
      <c r="D152" s="138" t="str">
        <f>IF(SP_NORTE!R154="","*",SP_NORTE!R154)</f>
        <v>SP NORTE</v>
      </c>
      <c r="E152" s="138" t="str">
        <f>IF(SP_NORTE!S154="","*",SP_NORTE!S154)</f>
        <v>ZRX-ZTI</v>
      </c>
      <c r="F152" s="145">
        <f>IF(SP_NORTE!B154="","*",SP_NORTE!B154)</f>
        <v>46064</v>
      </c>
      <c r="G152" s="145" t="str">
        <f>IF(SP_NORTE!D154="","*",SP_NORTE!D154)</f>
        <v>V83</v>
      </c>
      <c r="H152" s="145" t="str">
        <f>IF(SP_NORTE!E154="","*",SP_NORTE!E154)</f>
        <v>MECANIZAÇÃO - SOCADORA</v>
      </c>
      <c r="I152" s="145" t="str">
        <f>IF(SP_NORTE!G154="","*",SP_NORTE!G154)</f>
        <v>ZIQ2</v>
      </c>
      <c r="J152" s="145" t="str">
        <f>IF(SP_NORTE!H154="","*",SP_NORTE!H154)</f>
        <v>ZIQ2</v>
      </c>
      <c r="K152" s="138" t="str">
        <f>IF(SP_NORTE!L154="","*",SP_NORTE!L154)</f>
        <v>ZRQ-ZQX</v>
      </c>
      <c r="L152" s="138" t="str">
        <f>IF(SP_NORTE!M154="","*",SP_NORTE!M154)</f>
        <v>139ZQX1</v>
      </c>
      <c r="M152" s="139">
        <f>IF(SP_NORTE!I154="","*",SP_NORTE!I154)</f>
        <v>70</v>
      </c>
      <c r="N152" s="144">
        <f>IF(SP_NORTE!J154="","*",SP_NORTE!J154)</f>
        <v>139.19999999999999</v>
      </c>
      <c r="O152" s="144">
        <f>IF(SP_NORTE!K154="","*",SP_NORTE!K154)</f>
        <v>135</v>
      </c>
      <c r="P152" s="143">
        <f>IF(SP_NORTE!N154="","*",SP_NORTE!N154)</f>
        <v>0.35416666666666669</v>
      </c>
      <c r="Q152" s="143">
        <f>IF(SP_NORTE!O154="","*",SP_NORTE!O154)</f>
        <v>8.3333333333333329E-2</v>
      </c>
      <c r="R152" s="145" t="str">
        <f>IF(SP_NORTE!P154="","*",CONCATENATE(SP_NORTE!P154," ",SP_NORTE!Q154))</f>
        <v>480 M</v>
      </c>
      <c r="S152" s="145" t="str">
        <f>IF(SP_NORTE!U154="","*",SP_NORTE!U154)</f>
        <v>Antonioni</v>
      </c>
      <c r="T152" s="145" t="str">
        <f>IF(SP_NORTE!V154="","*",SP_NORTE!V154)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IF(SP_NORTE!X155="","*",SP_NORTE!X155)</f>
        <v>*</v>
      </c>
      <c r="B153" s="146" t="str">
        <f>IF(SP_NORTE!W155="","*",SP_NORTE!W155)</f>
        <v>*</v>
      </c>
      <c r="C153" s="146" t="str">
        <f>IF(SP_NORTE!Y155="","*",SP_NORTE!Y155)</f>
        <v>*</v>
      </c>
      <c r="D153" s="138" t="str">
        <f>IF(SP_NORTE!R155="","*",SP_NORTE!R155)</f>
        <v>-</v>
      </c>
      <c r="E153" s="138" t="str">
        <f>IF(SP_NORTE!S155="","*",SP_NORTE!S155)</f>
        <v>-</v>
      </c>
      <c r="F153" s="145" t="str">
        <f>IF(SP_NORTE!B155="","*",SP_NORTE!B155)</f>
        <v>*</v>
      </c>
      <c r="G153" s="145" t="str">
        <f>IF(SP_NORTE!D155="","*",SP_NORTE!D155)</f>
        <v>*</v>
      </c>
      <c r="H153" s="145" t="str">
        <f>IF(SP_NORTE!E155="","*",SP_NORTE!E155)</f>
        <v>*</v>
      </c>
      <c r="I153" s="145" t="str">
        <f>IF(SP_NORTE!G155="","*",SP_NORTE!G155)</f>
        <v>*</v>
      </c>
      <c r="J153" s="145" t="str">
        <f>IF(SP_NORTE!H155="","*",SP_NORTE!H155)</f>
        <v>*</v>
      </c>
      <c r="K153" s="138" t="str">
        <f>IF(SP_NORTE!L155="","*",SP_NORTE!L155)</f>
        <v>-</v>
      </c>
      <c r="L153" s="138" t="str">
        <f>IF(SP_NORTE!M155="","*",SP_NORTE!M155)</f>
        <v>-</v>
      </c>
      <c r="M153" s="139" t="str">
        <f>IF(SP_NORTE!I155="","*",SP_NORTE!I155)</f>
        <v>*</v>
      </c>
      <c r="N153" s="144" t="str">
        <f>IF(SP_NORTE!J155="","*",SP_NORTE!J155)</f>
        <v>*</v>
      </c>
      <c r="O153" s="144" t="str">
        <f>IF(SP_NORTE!K155="","*",SP_NORTE!K155)</f>
        <v>*</v>
      </c>
      <c r="P153" s="143" t="str">
        <f>IF(SP_NORTE!N155="","*",SP_NORTE!N155)</f>
        <v>*</v>
      </c>
      <c r="Q153" s="143" t="str">
        <f>IF(SP_NORTE!O155="","*",SP_NORTE!O155)</f>
        <v>*</v>
      </c>
      <c r="R153" s="145" t="str">
        <f>IF(SP_NORTE!P155="","*",CONCATENATE(SP_NORTE!P155," ",SP_NORTE!Q155))</f>
        <v>*</v>
      </c>
      <c r="S153" s="145" t="str">
        <f>IF(SP_NORTE!U155="","*",SP_NORTE!U155)</f>
        <v>*</v>
      </c>
      <c r="T153" s="145" t="str">
        <f>IF(SP_NORTE!V155="","*",SP_NORTE!V155)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IF(SP_NORTE!X156="","*",SP_NORTE!X156)</f>
        <v>*</v>
      </c>
      <c r="B154" s="146" t="str">
        <f>IF(SP_NORTE!W156="","*",SP_NORTE!W156)</f>
        <v>*</v>
      </c>
      <c r="C154" s="146" t="str">
        <f>IF(SP_NORTE!Y156="","*",SP_NORTE!Y156)</f>
        <v>*</v>
      </c>
      <c r="D154" s="138" t="str">
        <f>IF(SP_NORTE!R156="","*",SP_NORTE!R156)</f>
        <v>-</v>
      </c>
      <c r="E154" s="138" t="str">
        <f>IF(SP_NORTE!S156="","*",SP_NORTE!S156)</f>
        <v>-</v>
      </c>
      <c r="F154" s="145" t="str">
        <f>IF(SP_NORTE!B156="","*",SP_NORTE!B156)</f>
        <v>*</v>
      </c>
      <c r="G154" s="145" t="str">
        <f>IF(SP_NORTE!D156="","*",SP_NORTE!D156)</f>
        <v>*</v>
      </c>
      <c r="H154" s="145" t="str">
        <f>IF(SP_NORTE!E156="","*",SP_NORTE!E156)</f>
        <v>*</v>
      </c>
      <c r="I154" s="145" t="str">
        <f>IF(SP_NORTE!G156="","*",SP_NORTE!G156)</f>
        <v>*</v>
      </c>
      <c r="J154" s="145" t="str">
        <f>IF(SP_NORTE!H156="","*",SP_NORTE!H156)</f>
        <v>*</v>
      </c>
      <c r="K154" s="138" t="str">
        <f>IF(SP_NORTE!L156="","*",SP_NORTE!L156)</f>
        <v>-</v>
      </c>
      <c r="L154" s="138" t="str">
        <f>IF(SP_NORTE!M156="","*",SP_NORTE!M156)</f>
        <v>-</v>
      </c>
      <c r="M154" s="139" t="str">
        <f>IF(SP_NORTE!I156="","*",SP_NORTE!I156)</f>
        <v>*</v>
      </c>
      <c r="N154" s="144" t="str">
        <f>IF(SP_NORTE!J156="","*",SP_NORTE!J156)</f>
        <v>*</v>
      </c>
      <c r="O154" s="144" t="str">
        <f>IF(SP_NORTE!K156="","*",SP_NORTE!K156)</f>
        <v>*</v>
      </c>
      <c r="P154" s="143" t="str">
        <f>IF(SP_NORTE!N156="","*",SP_NORTE!N156)</f>
        <v>*</v>
      </c>
      <c r="Q154" s="143" t="str">
        <f>IF(SP_NORTE!O156="","*",SP_NORTE!O156)</f>
        <v>*</v>
      </c>
      <c r="R154" s="145" t="str">
        <f>IF(SP_NORTE!P156="","*",CONCATENATE(SP_NORTE!P156," ",SP_NORTE!Q156))</f>
        <v>*</v>
      </c>
      <c r="S154" s="145" t="str">
        <f>IF(SP_NORTE!U156="","*",SP_NORTE!U156)</f>
        <v>*</v>
      </c>
      <c r="T154" s="145" t="str">
        <f>IF(SP_NORTE!V156="","*",SP_NORTE!V156)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IF(SP_NORTE!X157="","*",SP_NORTE!X157)</f>
        <v>*</v>
      </c>
      <c r="B155" s="146" t="str">
        <f>IF(SP_NORTE!W157="","*",SP_NORTE!W157)</f>
        <v>*</v>
      </c>
      <c r="C155" s="146" t="str">
        <f>IF(SP_NORTE!Y157="","*",SP_NORTE!Y157)</f>
        <v>*</v>
      </c>
      <c r="D155" s="138" t="str">
        <f>IF(SP_NORTE!R157="","*",SP_NORTE!R157)</f>
        <v>-</v>
      </c>
      <c r="E155" s="138" t="str">
        <f>IF(SP_NORTE!S157="","*",SP_NORTE!S157)</f>
        <v>-</v>
      </c>
      <c r="F155" s="145" t="str">
        <f>IF(SP_NORTE!B157="","*",SP_NORTE!B157)</f>
        <v>*</v>
      </c>
      <c r="G155" s="145" t="str">
        <f>IF(SP_NORTE!D157="","*",SP_NORTE!D157)</f>
        <v>*</v>
      </c>
      <c r="H155" s="145" t="str">
        <f>IF(SP_NORTE!E157="","*",SP_NORTE!E157)</f>
        <v>*</v>
      </c>
      <c r="I155" s="145" t="str">
        <f>IF(SP_NORTE!G157="","*",SP_NORTE!G157)</f>
        <v>*</v>
      </c>
      <c r="J155" s="145" t="str">
        <f>IF(SP_NORTE!H157="","*",SP_NORTE!H157)</f>
        <v>*</v>
      </c>
      <c r="K155" s="138" t="str">
        <f>IF(SP_NORTE!L157="","*",SP_NORTE!L157)</f>
        <v>-</v>
      </c>
      <c r="L155" s="138" t="str">
        <f>IF(SP_NORTE!M157="","*",SP_NORTE!M157)</f>
        <v>-</v>
      </c>
      <c r="M155" s="139" t="str">
        <f>IF(SP_NORTE!I157="","*",SP_NORTE!I157)</f>
        <v>*</v>
      </c>
      <c r="N155" s="144" t="str">
        <f>IF(SP_NORTE!J157="","*",SP_NORTE!J157)</f>
        <v>*</v>
      </c>
      <c r="O155" s="144" t="str">
        <f>IF(SP_NORTE!K157="","*",SP_NORTE!K157)</f>
        <v>*</v>
      </c>
      <c r="P155" s="143" t="str">
        <f>IF(SP_NORTE!N157="","*",SP_NORTE!N157)</f>
        <v>*</v>
      </c>
      <c r="Q155" s="143" t="str">
        <f>IF(SP_NORTE!O157="","*",SP_NORTE!O157)</f>
        <v>*</v>
      </c>
      <c r="R155" s="145" t="str">
        <f>IF(SP_NORTE!P157="","*",CONCATENATE(SP_NORTE!P157," ",SP_NORTE!Q157))</f>
        <v>*</v>
      </c>
      <c r="S155" s="145" t="str">
        <f>IF(SP_NORTE!U157="","*",SP_NORTE!U157)</f>
        <v>*</v>
      </c>
      <c r="T155" s="145" t="str">
        <f>IF(SP_NORTE!V157="","*",SP_NORTE!V157)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IF(SP_NORTE!X158="","*",SP_NORTE!X158)</f>
        <v>*</v>
      </c>
      <c r="B156" s="146" t="str">
        <f>IF(SP_NORTE!W158="","*",SP_NORTE!W158)</f>
        <v>*</v>
      </c>
      <c r="C156" s="146" t="str">
        <f>IF(SP_NORTE!Y158="","*",SP_NORTE!Y158)</f>
        <v>*</v>
      </c>
      <c r="D156" s="138" t="str">
        <f>IF(SP_NORTE!R158="","*",SP_NORTE!R158)</f>
        <v>-</v>
      </c>
      <c r="E156" s="138" t="str">
        <f>IF(SP_NORTE!S158="","*",SP_NORTE!S158)</f>
        <v>-</v>
      </c>
      <c r="F156" s="145" t="str">
        <f>IF(SP_NORTE!B158="","*",SP_NORTE!B158)</f>
        <v>*</v>
      </c>
      <c r="G156" s="145" t="str">
        <f>IF(SP_NORTE!D158="","*",SP_NORTE!D158)</f>
        <v>*</v>
      </c>
      <c r="H156" s="145" t="str">
        <f>IF(SP_NORTE!E158="","*",SP_NORTE!E158)</f>
        <v>*</v>
      </c>
      <c r="I156" s="145" t="str">
        <f>IF(SP_NORTE!G158="","*",SP_NORTE!G158)</f>
        <v>*</v>
      </c>
      <c r="J156" s="145" t="str">
        <f>IF(SP_NORTE!H158="","*",SP_NORTE!H158)</f>
        <v>*</v>
      </c>
      <c r="K156" s="138" t="str">
        <f>IF(SP_NORTE!L158="","*",SP_NORTE!L158)</f>
        <v>-</v>
      </c>
      <c r="L156" s="138" t="str">
        <f>IF(SP_NORTE!M158="","*",SP_NORTE!M158)</f>
        <v>-</v>
      </c>
      <c r="M156" s="139" t="str">
        <f>IF(SP_NORTE!I158="","*",SP_NORTE!I158)</f>
        <v>*</v>
      </c>
      <c r="N156" s="144" t="str">
        <f>IF(SP_NORTE!J158="","*",SP_NORTE!J158)</f>
        <v>*</v>
      </c>
      <c r="O156" s="144" t="str">
        <f>IF(SP_NORTE!K158="","*",SP_NORTE!K158)</f>
        <v>*</v>
      </c>
      <c r="P156" s="143" t="str">
        <f>IF(SP_NORTE!N158="","*",SP_NORTE!N158)</f>
        <v>*</v>
      </c>
      <c r="Q156" s="143" t="str">
        <f>IF(SP_NORTE!O158="","*",SP_NORTE!O158)</f>
        <v>*</v>
      </c>
      <c r="R156" s="145" t="str">
        <f>IF(SP_NORTE!P158="","*",CONCATENATE(SP_NORTE!P158," ",SP_NORTE!Q158))</f>
        <v>*</v>
      </c>
      <c r="S156" s="145" t="str">
        <f>IF(SP_NORTE!U158="","*",SP_NORTE!U158)</f>
        <v>*</v>
      </c>
      <c r="T156" s="145" t="str">
        <f>IF(SP_NORTE!V158="","*",SP_NORTE!V158)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IF(SP_NORTE!X159="","*",SP_NORTE!X159)</f>
        <v>*</v>
      </c>
      <c r="B157" s="146" t="str">
        <f>IF(SP_NORTE!W159="","*",SP_NORTE!W159)</f>
        <v>*</v>
      </c>
      <c r="C157" s="146" t="str">
        <f>IF(SP_NORTE!Y159="","*",SP_NORTE!Y159)</f>
        <v>*</v>
      </c>
      <c r="D157" s="138" t="str">
        <f>IF(SP_NORTE!R159="","*",SP_NORTE!R159)</f>
        <v>-</v>
      </c>
      <c r="E157" s="138" t="str">
        <f>IF(SP_NORTE!S159="","*",SP_NORTE!S159)</f>
        <v>-</v>
      </c>
      <c r="F157" s="145" t="str">
        <f>IF(SP_NORTE!B159="","*",SP_NORTE!B159)</f>
        <v>*</v>
      </c>
      <c r="G157" s="145" t="str">
        <f>IF(SP_NORTE!D159="","*",SP_NORTE!D159)</f>
        <v>*</v>
      </c>
      <c r="H157" s="145" t="str">
        <f>IF(SP_NORTE!E159="","*",SP_NORTE!E159)</f>
        <v>*</v>
      </c>
      <c r="I157" s="145" t="str">
        <f>IF(SP_NORTE!G159="","*",SP_NORTE!G159)</f>
        <v>*</v>
      </c>
      <c r="J157" s="145" t="str">
        <f>IF(SP_NORTE!H159="","*",SP_NORTE!H159)</f>
        <v>*</v>
      </c>
      <c r="K157" s="138" t="str">
        <f>IF(SP_NORTE!L159="","*",SP_NORTE!L159)</f>
        <v>-</v>
      </c>
      <c r="L157" s="138" t="str">
        <f>IF(SP_NORTE!M159="","*",SP_NORTE!M159)</f>
        <v>-</v>
      </c>
      <c r="M157" s="139" t="str">
        <f>IF(SP_NORTE!I159="","*",SP_NORTE!I159)</f>
        <v>*</v>
      </c>
      <c r="N157" s="144" t="str">
        <f>IF(SP_NORTE!J159="","*",SP_NORTE!J159)</f>
        <v>*</v>
      </c>
      <c r="O157" s="144" t="str">
        <f>IF(SP_NORTE!K159="","*",SP_NORTE!K159)</f>
        <v>*</v>
      </c>
      <c r="P157" s="143" t="str">
        <f>IF(SP_NORTE!N159="","*",SP_NORTE!N159)</f>
        <v>*</v>
      </c>
      <c r="Q157" s="143" t="str">
        <f>IF(SP_NORTE!O159="","*",SP_NORTE!O159)</f>
        <v>*</v>
      </c>
      <c r="R157" s="145" t="str">
        <f>IF(SP_NORTE!P159="","*",CONCATENATE(SP_NORTE!P159," ",SP_NORTE!Q159))</f>
        <v>*</v>
      </c>
      <c r="S157" s="145" t="str">
        <f>IF(SP_NORTE!U159="","*",SP_NORTE!U159)</f>
        <v>*</v>
      </c>
      <c r="T157" s="145" t="str">
        <f>IF(SP_NORTE!V159="","*",SP_NORTE!V159)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IF(SP_NORTE!X160="","*",SP_NORTE!X160)</f>
        <v>*</v>
      </c>
      <c r="B158" s="146" t="str">
        <f>IF(SP_NORTE!W160="","*",SP_NORTE!W160)</f>
        <v>*</v>
      </c>
      <c r="C158" s="146" t="str">
        <f>IF(SP_NORTE!Y160="","*",SP_NORTE!Y160)</f>
        <v>*</v>
      </c>
      <c r="D158" s="138" t="str">
        <f>IF(SP_NORTE!R160="","*",SP_NORTE!R160)</f>
        <v>-</v>
      </c>
      <c r="E158" s="138" t="str">
        <f>IF(SP_NORTE!S160="","*",SP_NORTE!S160)</f>
        <v>-</v>
      </c>
      <c r="F158" s="145" t="str">
        <f>IF(SP_NORTE!B160="","*",SP_NORTE!B160)</f>
        <v>*</v>
      </c>
      <c r="G158" s="145" t="str">
        <f>IF(SP_NORTE!D160="","*",SP_NORTE!D160)</f>
        <v>*</v>
      </c>
      <c r="H158" s="145" t="str">
        <f>IF(SP_NORTE!E160="","*",SP_NORTE!E160)</f>
        <v>*</v>
      </c>
      <c r="I158" s="145" t="str">
        <f>IF(SP_NORTE!G160="","*",SP_NORTE!G160)</f>
        <v>*</v>
      </c>
      <c r="J158" s="145" t="str">
        <f>IF(SP_NORTE!H160="","*",SP_NORTE!H160)</f>
        <v>*</v>
      </c>
      <c r="K158" s="138" t="str">
        <f>IF(SP_NORTE!L160="","*",SP_NORTE!L160)</f>
        <v>-</v>
      </c>
      <c r="L158" s="138" t="str">
        <f>IF(SP_NORTE!M160="","*",SP_NORTE!M160)</f>
        <v>-</v>
      </c>
      <c r="M158" s="139" t="str">
        <f>IF(SP_NORTE!I160="","*",SP_NORTE!I160)</f>
        <v>*</v>
      </c>
      <c r="N158" s="144" t="str">
        <f>IF(SP_NORTE!J160="","*",SP_NORTE!J160)</f>
        <v>*</v>
      </c>
      <c r="O158" s="144" t="str">
        <f>IF(SP_NORTE!K160="","*",SP_NORTE!K160)</f>
        <v>*</v>
      </c>
      <c r="P158" s="143" t="str">
        <f>IF(SP_NORTE!N160="","*",SP_NORTE!N160)</f>
        <v>*</v>
      </c>
      <c r="Q158" s="143" t="str">
        <f>IF(SP_NORTE!O160="","*",SP_NORTE!O160)</f>
        <v>*</v>
      </c>
      <c r="R158" s="145" t="str">
        <f>IF(SP_NORTE!P160="","*",CONCATENATE(SP_NORTE!P160," ",SP_NORTE!Q160))</f>
        <v>*</v>
      </c>
      <c r="S158" s="145" t="str">
        <f>IF(SP_NORTE!U160="","*",SP_NORTE!U160)</f>
        <v>*</v>
      </c>
      <c r="T158" s="145" t="str">
        <f>IF(SP_NORTE!V160="","*",SP_NORTE!V160)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IF(SP_NORTE!X161="","*",SP_NORTE!X161)</f>
        <v>*</v>
      </c>
      <c r="B159" s="146" t="str">
        <f>IF(SP_NORTE!W161="","*",SP_NORTE!W161)</f>
        <v>*</v>
      </c>
      <c r="C159" s="146" t="str">
        <f>IF(SP_NORTE!Y161="","*",SP_NORTE!Y161)</f>
        <v>*</v>
      </c>
      <c r="D159" s="138" t="str">
        <f>IF(SP_NORTE!R161="","*",SP_NORTE!R161)</f>
        <v>-</v>
      </c>
      <c r="E159" s="138" t="str">
        <f>IF(SP_NORTE!S161="","*",SP_NORTE!S161)</f>
        <v>-</v>
      </c>
      <c r="F159" s="145" t="str">
        <f>IF(SP_NORTE!B161="","*",SP_NORTE!B161)</f>
        <v>*</v>
      </c>
      <c r="G159" s="145" t="str">
        <f>IF(SP_NORTE!D161="","*",SP_NORTE!D161)</f>
        <v>*</v>
      </c>
      <c r="H159" s="145" t="str">
        <f>IF(SP_NORTE!E161="","*",SP_NORTE!E161)</f>
        <v>*</v>
      </c>
      <c r="I159" s="145" t="str">
        <f>IF(SP_NORTE!G161="","*",SP_NORTE!G161)</f>
        <v>*</v>
      </c>
      <c r="J159" s="145" t="str">
        <f>IF(SP_NORTE!H161="","*",SP_NORTE!H161)</f>
        <v>*</v>
      </c>
      <c r="K159" s="138" t="str">
        <f>IF(SP_NORTE!L161="","*",SP_NORTE!L161)</f>
        <v>-</v>
      </c>
      <c r="L159" s="138" t="str">
        <f>IF(SP_NORTE!M161="","*",SP_NORTE!M161)</f>
        <v>-</v>
      </c>
      <c r="M159" s="139" t="str">
        <f>IF(SP_NORTE!I161="","*",SP_NORTE!I161)</f>
        <v>*</v>
      </c>
      <c r="N159" s="144" t="str">
        <f>IF(SP_NORTE!J161="","*",SP_NORTE!J161)</f>
        <v>*</v>
      </c>
      <c r="O159" s="144" t="str">
        <f>IF(SP_NORTE!K161="","*",SP_NORTE!K161)</f>
        <v>*</v>
      </c>
      <c r="P159" s="143" t="str">
        <f>IF(SP_NORTE!N161="","*",SP_NORTE!N161)</f>
        <v>*</v>
      </c>
      <c r="Q159" s="143" t="str">
        <f>IF(SP_NORTE!O161="","*",SP_NORTE!O161)</f>
        <v>*</v>
      </c>
      <c r="R159" s="145" t="str">
        <f>IF(SP_NORTE!P161="","*",CONCATENATE(SP_NORTE!P161," ",SP_NORTE!Q161))</f>
        <v>*</v>
      </c>
      <c r="S159" s="145" t="str">
        <f>IF(SP_NORTE!U161="","*",SP_NORTE!U161)</f>
        <v>*</v>
      </c>
      <c r="T159" s="145" t="str">
        <f>IF(SP_NORTE!V161="","*",SP_NORTE!V161)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IF(SP_NORTE!X162="","*",SP_NORTE!X162)</f>
        <v>*</v>
      </c>
      <c r="B160" s="146" t="str">
        <f>IF(SP_NORTE!W162="","*",SP_NORTE!W162)</f>
        <v>*</v>
      </c>
      <c r="C160" s="146" t="str">
        <f>IF(SP_NORTE!Y162="","*",SP_NORTE!Y162)</f>
        <v>*</v>
      </c>
      <c r="D160" s="138" t="str">
        <f>IF(SP_NORTE!R162="","*",SP_NORTE!R162)</f>
        <v>-</v>
      </c>
      <c r="E160" s="138" t="str">
        <f>IF(SP_NORTE!S162="","*",SP_NORTE!S162)</f>
        <v>-</v>
      </c>
      <c r="F160" s="145" t="str">
        <f>IF(SP_NORTE!B162="","*",SP_NORTE!B162)</f>
        <v>*</v>
      </c>
      <c r="G160" s="145" t="str">
        <f>IF(SP_NORTE!D162="","*",SP_NORTE!D162)</f>
        <v>*</v>
      </c>
      <c r="H160" s="145" t="str">
        <f>IF(SP_NORTE!E162="","*",SP_NORTE!E162)</f>
        <v>*</v>
      </c>
      <c r="I160" s="145" t="str">
        <f>IF(SP_NORTE!G162="","*",SP_NORTE!G162)</f>
        <v>*</v>
      </c>
      <c r="J160" s="145" t="str">
        <f>IF(SP_NORTE!H162="","*",SP_NORTE!H162)</f>
        <v>*</v>
      </c>
      <c r="K160" s="138" t="str">
        <f>IF(SP_NORTE!L162="","*",SP_NORTE!L162)</f>
        <v>-</v>
      </c>
      <c r="L160" s="138" t="str">
        <f>IF(SP_NORTE!M162="","*",SP_NORTE!M162)</f>
        <v>-</v>
      </c>
      <c r="M160" s="139" t="str">
        <f>IF(SP_NORTE!I162="","*",SP_NORTE!I162)</f>
        <v>*</v>
      </c>
      <c r="N160" s="144" t="str">
        <f>IF(SP_NORTE!J162="","*",SP_NORTE!J162)</f>
        <v>*</v>
      </c>
      <c r="O160" s="144" t="str">
        <f>IF(SP_NORTE!K162="","*",SP_NORTE!K162)</f>
        <v>*</v>
      </c>
      <c r="P160" s="143" t="str">
        <f>IF(SP_NORTE!N162="","*",SP_NORTE!N162)</f>
        <v>*</v>
      </c>
      <c r="Q160" s="143" t="str">
        <f>IF(SP_NORTE!O162="","*",SP_NORTE!O162)</f>
        <v>*</v>
      </c>
      <c r="R160" s="145" t="str">
        <f>IF(SP_NORTE!P162="","*",CONCATENATE(SP_NORTE!P162," ",SP_NORTE!Q162))</f>
        <v>*</v>
      </c>
      <c r="S160" s="145" t="str">
        <f>IF(SP_NORTE!U162="","*",SP_NORTE!U162)</f>
        <v>*</v>
      </c>
      <c r="T160" s="145" t="str">
        <f>IF(SP_NORTE!V162="","*",SP_NORTE!V162)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IF(SP_NORTE!X163="","*",SP_NORTE!X163)</f>
        <v>*</v>
      </c>
      <c r="B161" s="146" t="str">
        <f>IF(SP_NORTE!W163="","*",SP_NORTE!W163)</f>
        <v>*</v>
      </c>
      <c r="C161" s="146" t="str">
        <f>IF(SP_NORTE!Y163="","*",SP_NORTE!Y163)</f>
        <v>*</v>
      </c>
      <c r="D161" s="138" t="str">
        <f>IF(SP_NORTE!R163="","*",SP_NORTE!R163)</f>
        <v>-</v>
      </c>
      <c r="E161" s="138" t="str">
        <f>IF(SP_NORTE!S163="","*",SP_NORTE!S163)</f>
        <v>-</v>
      </c>
      <c r="F161" s="145" t="str">
        <f>IF(SP_NORTE!B163="","*",SP_NORTE!B163)</f>
        <v>*</v>
      </c>
      <c r="G161" s="145" t="str">
        <f>IF(SP_NORTE!D163="","*",SP_NORTE!D163)</f>
        <v>*</v>
      </c>
      <c r="H161" s="145" t="str">
        <f>IF(SP_NORTE!E163="","*",SP_NORTE!E163)</f>
        <v>*</v>
      </c>
      <c r="I161" s="145" t="str">
        <f>IF(SP_NORTE!G163="","*",SP_NORTE!G163)</f>
        <v>*</v>
      </c>
      <c r="J161" s="145" t="str">
        <f>IF(SP_NORTE!H163="","*",SP_NORTE!H163)</f>
        <v>*</v>
      </c>
      <c r="K161" s="138" t="str">
        <f>IF(SP_NORTE!L163="","*",SP_NORTE!L163)</f>
        <v>-</v>
      </c>
      <c r="L161" s="138" t="str">
        <f>IF(SP_NORTE!M163="","*",SP_NORTE!M163)</f>
        <v>-</v>
      </c>
      <c r="M161" s="139" t="str">
        <f>IF(SP_NORTE!I163="","*",SP_NORTE!I163)</f>
        <v>*</v>
      </c>
      <c r="N161" s="144" t="str">
        <f>IF(SP_NORTE!J163="","*",SP_NORTE!J163)</f>
        <v>*</v>
      </c>
      <c r="O161" s="144" t="str">
        <f>IF(SP_NORTE!K163="","*",SP_NORTE!K163)</f>
        <v>*</v>
      </c>
      <c r="P161" s="143" t="str">
        <f>IF(SP_NORTE!N163="","*",SP_NORTE!N163)</f>
        <v>*</v>
      </c>
      <c r="Q161" s="143" t="str">
        <f>IF(SP_NORTE!O163="","*",SP_NORTE!O163)</f>
        <v>*</v>
      </c>
      <c r="R161" s="145" t="str">
        <f>IF(SP_NORTE!P163="","*",CONCATENATE(SP_NORTE!P163," ",SP_NORTE!Q163))</f>
        <v>*</v>
      </c>
      <c r="S161" s="145" t="str">
        <f>IF(SP_NORTE!U163="","*",SP_NORTE!U163)</f>
        <v>*</v>
      </c>
      <c r="T161" s="145" t="str">
        <f>IF(SP_NORTE!V163="","*",SP_NORTE!V163)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IF(SP_NORTE!X164="","*",SP_NORTE!X164)</f>
        <v>*</v>
      </c>
      <c r="B162" s="146" t="str">
        <f>IF(SP_NORTE!W164="","*",SP_NORTE!W164)</f>
        <v>*</v>
      </c>
      <c r="C162" s="146" t="str">
        <f>IF(SP_NORTE!Y164="","*",SP_NORTE!Y164)</f>
        <v>*</v>
      </c>
      <c r="D162" s="138" t="str">
        <f>IF(SP_NORTE!R164="","*",SP_NORTE!R164)</f>
        <v>-</v>
      </c>
      <c r="E162" s="138" t="str">
        <f>IF(SP_NORTE!S164="","*",SP_NORTE!S164)</f>
        <v>-</v>
      </c>
      <c r="F162" s="145" t="str">
        <f>IF(SP_NORTE!B164="","*",SP_NORTE!B164)</f>
        <v>*</v>
      </c>
      <c r="G162" s="145" t="str">
        <f>IF(SP_NORTE!D164="","*",SP_NORTE!D164)</f>
        <v>*</v>
      </c>
      <c r="H162" s="145" t="str">
        <f>IF(SP_NORTE!E164="","*",SP_NORTE!E164)</f>
        <v>*</v>
      </c>
      <c r="I162" s="145" t="str">
        <f>IF(SP_NORTE!G164="","*",SP_NORTE!G164)</f>
        <v>*</v>
      </c>
      <c r="J162" s="145" t="str">
        <f>IF(SP_NORTE!H164="","*",SP_NORTE!H164)</f>
        <v>*</v>
      </c>
      <c r="K162" s="138" t="str">
        <f>IF(SP_NORTE!L164="","*",SP_NORTE!L164)</f>
        <v>-</v>
      </c>
      <c r="L162" s="138" t="str">
        <f>IF(SP_NORTE!M164="","*",SP_NORTE!M164)</f>
        <v>-</v>
      </c>
      <c r="M162" s="139" t="str">
        <f>IF(SP_NORTE!I164="","*",SP_NORTE!I164)</f>
        <v>*</v>
      </c>
      <c r="N162" s="144" t="str">
        <f>IF(SP_NORTE!J164="","*",SP_NORTE!J164)</f>
        <v>*</v>
      </c>
      <c r="O162" s="144" t="str">
        <f>IF(SP_NORTE!K164="","*",SP_NORTE!K164)</f>
        <v>*</v>
      </c>
      <c r="P162" s="143" t="str">
        <f>IF(SP_NORTE!N164="","*",SP_NORTE!N164)</f>
        <v>*</v>
      </c>
      <c r="Q162" s="143" t="str">
        <f>IF(SP_NORTE!O164="","*",SP_NORTE!O164)</f>
        <v>*</v>
      </c>
      <c r="R162" s="145" t="str">
        <f>IF(SP_NORTE!P164="","*",CONCATENATE(SP_NORTE!P164," ",SP_NORTE!Q164))</f>
        <v>*</v>
      </c>
      <c r="S162" s="145" t="str">
        <f>IF(SP_NORTE!U164="","*",SP_NORTE!U164)</f>
        <v>*</v>
      </c>
      <c r="T162" s="145" t="str">
        <f>IF(SP_NORTE!V164="","*",SP_NORTE!V164)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IF(SP_NORTE!X165="","*",SP_NORTE!X165)</f>
        <v>*</v>
      </c>
      <c r="B163" s="146" t="str">
        <f>IF(SP_NORTE!W165="","*",SP_NORTE!W165)</f>
        <v>*</v>
      </c>
      <c r="C163" s="146" t="str">
        <f>IF(SP_NORTE!Y165="","*",SP_NORTE!Y165)</f>
        <v>*</v>
      </c>
      <c r="D163" s="138" t="str">
        <f>IF(SP_NORTE!R165="","*",SP_NORTE!R165)</f>
        <v>-</v>
      </c>
      <c r="E163" s="138" t="str">
        <f>IF(SP_NORTE!S165="","*",SP_NORTE!S165)</f>
        <v>-</v>
      </c>
      <c r="F163" s="145" t="str">
        <f>IF(SP_NORTE!B165="","*",SP_NORTE!B165)</f>
        <v>*</v>
      </c>
      <c r="G163" s="145" t="str">
        <f>IF(SP_NORTE!D165="","*",SP_NORTE!D165)</f>
        <v>*</v>
      </c>
      <c r="H163" s="145" t="str">
        <f>IF(SP_NORTE!E165="","*",SP_NORTE!E165)</f>
        <v>*</v>
      </c>
      <c r="I163" s="145" t="str">
        <f>IF(SP_NORTE!G165="","*",SP_NORTE!G165)</f>
        <v>*</v>
      </c>
      <c r="J163" s="145" t="str">
        <f>IF(SP_NORTE!H165="","*",SP_NORTE!H165)</f>
        <v>*</v>
      </c>
      <c r="K163" s="138" t="str">
        <f>IF(SP_NORTE!L165="","*",SP_NORTE!L165)</f>
        <v>-</v>
      </c>
      <c r="L163" s="138" t="str">
        <f>IF(SP_NORTE!M165="","*",SP_NORTE!M165)</f>
        <v>-</v>
      </c>
      <c r="M163" s="139" t="str">
        <f>IF(SP_NORTE!I165="","*",SP_NORTE!I165)</f>
        <v>*</v>
      </c>
      <c r="N163" s="144" t="str">
        <f>IF(SP_NORTE!J165="","*",SP_NORTE!J165)</f>
        <v>*</v>
      </c>
      <c r="O163" s="144" t="str">
        <f>IF(SP_NORTE!K165="","*",SP_NORTE!K165)</f>
        <v>*</v>
      </c>
      <c r="P163" s="143" t="str">
        <f>IF(SP_NORTE!N165="","*",SP_NORTE!N165)</f>
        <v>*</v>
      </c>
      <c r="Q163" s="143" t="str">
        <f>IF(SP_NORTE!O165="","*",SP_NORTE!O165)</f>
        <v>*</v>
      </c>
      <c r="R163" s="145" t="str">
        <f>IF(SP_NORTE!P165="","*",CONCATENATE(SP_NORTE!P165," ",SP_NORTE!Q165))</f>
        <v>*</v>
      </c>
      <c r="S163" s="145" t="str">
        <f>IF(SP_NORTE!U165="","*",SP_NORTE!U165)</f>
        <v>*</v>
      </c>
      <c r="T163" s="145" t="str">
        <f>IF(SP_NORTE!V165="","*",SP_NORTE!V165)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IF(SP_NORTE!X166="","*",SP_NORTE!X166)</f>
        <v>*</v>
      </c>
      <c r="B164" s="146" t="str">
        <f>IF(SP_NORTE!W166="","*",SP_NORTE!W166)</f>
        <v>*</v>
      </c>
      <c r="C164" s="146" t="str">
        <f>IF(SP_NORTE!Y166="","*",SP_NORTE!Y166)</f>
        <v>*</v>
      </c>
      <c r="D164" s="138" t="str">
        <f>IF(SP_NORTE!R166="","*",SP_NORTE!R166)</f>
        <v>-</v>
      </c>
      <c r="E164" s="138" t="str">
        <f>IF(SP_NORTE!S166="","*",SP_NORTE!S166)</f>
        <v>-</v>
      </c>
      <c r="F164" s="145" t="str">
        <f>IF(SP_NORTE!B166="","*",SP_NORTE!B166)</f>
        <v>*</v>
      </c>
      <c r="G164" s="145" t="str">
        <f>IF(SP_NORTE!D166="","*",SP_NORTE!D166)</f>
        <v>*</v>
      </c>
      <c r="H164" s="145" t="str">
        <f>IF(SP_NORTE!E166="","*",SP_NORTE!E166)</f>
        <v>*</v>
      </c>
      <c r="I164" s="145" t="str">
        <f>IF(SP_NORTE!G166="","*",SP_NORTE!G166)</f>
        <v>*</v>
      </c>
      <c r="J164" s="145" t="str">
        <f>IF(SP_NORTE!H166="","*",SP_NORTE!H166)</f>
        <v>*</v>
      </c>
      <c r="K164" s="138" t="str">
        <f>IF(SP_NORTE!L166="","*",SP_NORTE!L166)</f>
        <v>-</v>
      </c>
      <c r="L164" s="138" t="str">
        <f>IF(SP_NORTE!M166="","*",SP_NORTE!M166)</f>
        <v>-</v>
      </c>
      <c r="M164" s="139" t="str">
        <f>IF(SP_NORTE!I166="","*",SP_NORTE!I166)</f>
        <v>*</v>
      </c>
      <c r="N164" s="144" t="str">
        <f>IF(SP_NORTE!J166="","*",SP_NORTE!J166)</f>
        <v>*</v>
      </c>
      <c r="O164" s="144" t="str">
        <f>IF(SP_NORTE!K166="","*",SP_NORTE!K166)</f>
        <v>*</v>
      </c>
      <c r="P164" s="143" t="str">
        <f>IF(SP_NORTE!N166="","*",SP_NORTE!N166)</f>
        <v>*</v>
      </c>
      <c r="Q164" s="143" t="str">
        <f>IF(SP_NORTE!O166="","*",SP_NORTE!O166)</f>
        <v>*</v>
      </c>
      <c r="R164" s="145" t="str">
        <f>IF(SP_NORTE!P166="","*",CONCATENATE(SP_NORTE!P166," ",SP_NORTE!Q166))</f>
        <v>*</v>
      </c>
      <c r="S164" s="145" t="str">
        <f>IF(SP_NORTE!U166="","*",SP_NORTE!U166)</f>
        <v>*</v>
      </c>
      <c r="T164" s="145" t="str">
        <f>IF(SP_NORTE!V166="","*",SP_NORTE!V166)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1343</v>
      </c>
      <c r="D5" s="251"/>
      <c r="E5" s="251"/>
      <c r="F5" s="251"/>
      <c r="G5" s="251"/>
      <c r="H5" s="251"/>
      <c r="I5" s="251"/>
      <c r="J5" s="252"/>
      <c r="K5" s="253" t="s">
        <v>1344</v>
      </c>
      <c r="L5" s="254"/>
      <c r="M5" s="254"/>
      <c r="N5" s="254"/>
      <c r="O5" s="255" t="s">
        <v>1345</v>
      </c>
      <c r="P5" s="256"/>
    </row>
    <row r="6" spans="1:16" s="74" customFormat="1" ht="15" customHeight="1">
      <c r="A6" s="66" t="s">
        <v>1341</v>
      </c>
      <c r="B6" s="75" t="s">
        <v>1340</v>
      </c>
      <c r="C6" s="76" t="s">
        <v>1011</v>
      </c>
      <c r="D6" s="77" t="s">
        <v>1012</v>
      </c>
      <c r="E6" s="76" t="s">
        <v>1346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1347</v>
      </c>
      <c r="M6" s="80" t="s">
        <v>642</v>
      </c>
      <c r="N6" s="81" t="s">
        <v>1006</v>
      </c>
      <c r="O6" s="158" t="s">
        <v>1049</v>
      </c>
      <c r="P6" s="132" t="s">
        <v>1348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Sem oportunidade de faixa, fluxo de trens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Sem oportunidade de faixa, fluxo de trens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ZDZ-ZMA</v>
      </c>
      <c r="H121" s="116">
        <f>IF(SP_NORTE!J152="","*",SP_NORTE!J152)</f>
        <v>34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ZDZ-ZMA</v>
      </c>
      <c r="M121" s="83">
        <f>IF(SP_NORTE!AO152="","*",SP_NORTE!AO152)</f>
        <v>34</v>
      </c>
      <c r="N121" s="83" t="str">
        <f>IF(SP_NORTE!AL152="","*",SP_NORTE!AL152)</f>
        <v>ZDZ-ZMA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2026-02-10T13:25:25Z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