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01" documentId="8_{B6337239-1A00-434D-AAD0-422EA1FEB5AE}" xr6:coauthVersionLast="47" xr6:coauthVersionMax="47" xr10:uidLastSave="{DB8CF7D4-E657-4EE0-965D-78D3E38BAB8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80" i="1"/>
  <c r="AJ167" i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<sst xmlns="http://schemas.openxmlformats.org/spreadsheetml/2006/main" count="6002" uniqueCount="1612">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</sst>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F158" sqref="F15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>V8646094</v>
      </c>
      <c r="B180" s="133">
        <v>46094</v>
      </c>
      <c r="C180" s="7">
        <f>IF(BS_CONTROLE[[#This Row],[DATA]]="","",WEEKNUM(BS_CONTROLE[[#This Row],[DATA]]))</f>
        <v>11</v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3" si="16">IF(AND(BR180&lt;1,BS180&lt;1),"Produção e Intervalo",IF(BR180&lt;1,"Intervalo",IF(BS180&lt;1,"Produção","Aderente")))</f>
        <v>Produção e Intervalo</v>
      </c>
      <c r="BR180" s="15">
        <f t="shared" ref="BR180:BR243" si="17">IF(OR(B180="",F180=""),"*",AY180/P180)</f>
        <v>0</v>
      </c>
      <c r="BS180" s="15">
        <f t="shared" ref="BS180:BS243" si="18">IF(OR(B180="",F180=""),"*",BA180/Q180)</f>
        <v>0</v>
      </c>
      <c r="BT180" s="157" t="str">
        <f t="shared" ref="BT180:BT243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6" operator="equal">
      <formula>"ERRO"</formula>
    </cfRule>
  </conditionalFormatting>
  <conditionalFormatting sqref="X4 Y1:Z781">
    <cfRule type="cellIs" dxfId="120" priority="18545" operator="equal">
      <formula>"OPORTUNIDADE"</formula>
    </cfRule>
  </conditionalFormatting>
  <conditionalFormatting sqref="AZ6:AZ781">
    <cfRule type="expression" dxfId="119" priority="18540">
      <formula>$BU6=1</formula>
    </cfRule>
  </conditionalFormatting>
  <conditionalFormatting sqref="BQ6:BQ781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1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1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4:Y1048576">
    <cfRule type="cellIs" dxfId="108" priority="18362" operator="equal">
      <formula>"OPORTUNIDADE"</formula>
    </cfRule>
  </conditionalFormatting>
  <conditionalFormatting sqref="Y1047844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1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1563</v>
      </c>
      <c r="E3" s="186" t="s">
        <v>1564</v>
      </c>
      <c r="F3" s="186" t="s">
        <v>1565</v>
      </c>
      <c r="G3" s="186" t="s">
        <v>1566</v>
      </c>
      <c r="H3" s="186" t="s">
        <v>1567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1569</v>
      </c>
      <c r="D13" s="187">
        <v>9049</v>
      </c>
      <c r="E13" s="188">
        <v>46044</v>
      </c>
      <c r="F13" s="190" t="s">
        <v>1570</v>
      </c>
      <c r="G13" s="187" t="s">
        <v>1571</v>
      </c>
      <c r="H13" s="187"/>
    </row>
    <row r="14" spans="3:8">
      <c r="C14" s="187" t="s">
        <v>1569</v>
      </c>
      <c r="D14" s="187">
        <v>9044</v>
      </c>
      <c r="E14" s="188">
        <v>46044</v>
      </c>
      <c r="F14" s="190" t="s">
        <v>1572</v>
      </c>
      <c r="G14" s="187" t="s">
        <v>1573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1576</v>
      </c>
      <c r="C4" s="191" t="s">
        <v>1577</v>
      </c>
      <c r="D4" s="191" t="s">
        <v>1578</v>
      </c>
      <c r="E4" s="191" t="s">
        <v>1579</v>
      </c>
      <c r="F4" s="191" t="s">
        <v>548</v>
      </c>
      <c r="G4" s="191" t="s">
        <v>1580</v>
      </c>
    </row>
    <row r="5" spans="2:7">
      <c r="B5" s="192" t="s">
        <v>1581</v>
      </c>
      <c r="C5" s="192">
        <v>309525</v>
      </c>
      <c r="D5" s="192" t="s">
        <v>1582</v>
      </c>
      <c r="E5" s="192" t="s">
        <v>249</v>
      </c>
      <c r="F5" s="192" t="s">
        <v>1583</v>
      </c>
      <c r="G5" s="193">
        <v>46296</v>
      </c>
    </row>
    <row r="6" spans="2:7">
      <c r="B6" s="192" t="s">
        <v>1584</v>
      </c>
      <c r="C6" s="192">
        <v>257410</v>
      </c>
      <c r="D6" s="192" t="s">
        <v>1585</v>
      </c>
      <c r="E6" s="192" t="s">
        <v>249</v>
      </c>
      <c r="F6" s="192" t="s">
        <v>1583</v>
      </c>
      <c r="G6" s="193"/>
    </row>
    <row r="7" spans="2:7">
      <c r="B7" s="192" t="s">
        <v>1260</v>
      </c>
      <c r="C7" s="192">
        <v>256875</v>
      </c>
      <c r="D7" s="192" t="s">
        <v>1586</v>
      </c>
      <c r="E7" s="192" t="s">
        <v>249</v>
      </c>
      <c r="F7" s="192" t="s">
        <v>1583</v>
      </c>
      <c r="G7" s="193">
        <v>46296</v>
      </c>
    </row>
    <row r="8" spans="2:7">
      <c r="B8" s="192" t="s">
        <v>1587</v>
      </c>
      <c r="C8" s="192">
        <v>257278</v>
      </c>
      <c r="D8" s="192" t="s">
        <v>1588</v>
      </c>
      <c r="E8" s="192" t="s">
        <v>240</v>
      </c>
      <c r="F8" s="192" t="s">
        <v>1589</v>
      </c>
      <c r="G8" s="193">
        <v>46235</v>
      </c>
    </row>
    <row r="9" spans="2:7">
      <c r="B9" s="192" t="s">
        <v>1590</v>
      </c>
      <c r="C9" s="192">
        <v>257033</v>
      </c>
      <c r="D9" s="192" t="s">
        <v>1591</v>
      </c>
      <c r="E9" s="192" t="s">
        <v>240</v>
      </c>
      <c r="F9" s="192" t="s">
        <v>565</v>
      </c>
      <c r="G9" s="192" t="s">
        <v>1592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1594</v>
      </c>
      <c r="B2" s="91" t="s">
        <v>1595</v>
      </c>
      <c r="C2" s="91" t="s">
        <v>7</v>
      </c>
      <c r="D2" s="92" t="s">
        <v>1176</v>
      </c>
      <c r="E2" s="92" t="s">
        <v>548</v>
      </c>
      <c r="F2" s="92" t="s">
        <v>1596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>
        <f>IF(FN_MC!B180="","*",FN_MC!B180)</f>
        <v>46094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1598</v>
      </c>
      <c r="D5" s="247"/>
      <c r="E5" s="247"/>
      <c r="F5" s="247"/>
      <c r="G5" s="247"/>
      <c r="H5" s="247"/>
      <c r="I5" s="247"/>
      <c r="J5" s="248"/>
      <c r="K5" s="249" t="s">
        <v>1599</v>
      </c>
      <c r="L5" s="250"/>
      <c r="M5" s="250"/>
      <c r="N5" s="250"/>
      <c r="O5" s="251" t="s">
        <v>1600</v>
      </c>
      <c r="P5" s="252"/>
      <c r="Q5" s="253"/>
    </row>
    <row r="6" spans="1:17" s="81" customFormat="1" ht="15.75" customHeight="1">
      <c r="A6" s="75" t="s">
        <v>1596</v>
      </c>
      <c r="B6" s="82" t="s">
        <v>1595</v>
      </c>
      <c r="C6" s="83" t="s">
        <v>1176</v>
      </c>
      <c r="D6" s="84" t="s">
        <v>1177</v>
      </c>
      <c r="E6" s="83" t="s">
        <v>1601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1602</v>
      </c>
      <c r="M6" s="116" t="s">
        <v>29</v>
      </c>
      <c r="N6" s="117" t="s">
        <v>1171</v>
      </c>
      <c r="O6" s="165" t="s">
        <v>1214</v>
      </c>
      <c r="P6" s="128"/>
      <c r="Q6" s="139" t="s">
        <v>1603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>
        <f>IF(FN_MC!B180="","*",FN_MC!B180)</f>
        <v>46094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1604</v>
      </c>
      <c r="C2" s="83" t="s">
        <v>1161</v>
      </c>
      <c r="D2" s="83" t="s">
        <v>1163</v>
      </c>
      <c r="E2" s="83" t="s">
        <v>1605</v>
      </c>
      <c r="F2" s="83" t="s">
        <v>1606</v>
      </c>
      <c r="G2" s="83" t="s">
        <v>1607</v>
      </c>
      <c r="H2" s="83" t="s">
        <v>1608</v>
      </c>
      <c r="I2" s="83" t="s">
        <v>1609</v>
      </c>
      <c r="J2" s="83" t="s">
        <v>1610</v>
      </c>
      <c r="K2" s="109" t="s">
        <v>1611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>
        <f>IF(FN_MC!B180="","*",FN_MC!B180)</f>
        <v>46094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2026-03-12T16:09:34Z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