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22" documentId="8_{B6337239-1A00-434D-AAD0-422EA1FEB5AE}" xr6:coauthVersionLast="47" xr6:coauthVersionMax="47" xr10:uidLastSave="{4D13160C-500A-43B7-808E-93B8EE9CE7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1" i="1" l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3" i="1" a="1"/>
  <c r="N243" i="1"/>
  <c r="N244" i="1" a="1"/>
  <c r="N244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K338" i="11"/>
  <c r="M340" i="11"/>
  <c r="K344" i="11"/>
  <c r="M344" i="11"/>
  <c r="M349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2" i="1" l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<sst xmlns="http://schemas.openxmlformats.org/spreadsheetml/2006/main" count="6963" uniqueCount="1360">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</sst>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18" activePane="bottomRight" state="frozen"/>
      <selection pane="bottomRight" activeCell="W237" sqref="W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</v>
      </c>
      <c r="BR188" s="19">
        <f t="shared" si="21"/>
        <v>1.3750000000000004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0.58472222222222225</v>
      </c>
      <c r="AT205" s="39"/>
      <c r="AU205" s="39"/>
      <c r="AV205" s="39"/>
      <c r="AW205" s="39"/>
      <c r="AX205" s="39"/>
      <c r="AY205" s="293" t="str">
        <f t="shared" si="19"/>
        <v>ERRO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1270</v>
      </c>
      <c r="BK210" s="17" t="s">
        <v>1269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1269</v>
      </c>
      <c r="BQ210" s="13" t="str">
        <f t="shared" si="20"/>
        <v>Produção e Intervalo</v>
      </c>
      <c r="BR210" s="19">
        <f t="shared" si="21"/>
        <v>0.83333333333333437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1271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1272</v>
      </c>
      <c r="BK211" s="17" t="s">
        <v>1272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1273</v>
      </c>
      <c r="BK212" s="17" t="s">
        <v>1273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1275</v>
      </c>
      <c r="BK213" s="17" t="s">
        <v>1275</v>
      </c>
      <c r="BL213" s="16"/>
      <c r="BM213" s="15"/>
      <c r="BN213" s="15"/>
      <c r="BO213" s="165"/>
      <c r="BP213" s="17"/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1276</v>
      </c>
      <c r="BK214" s="17" t="s">
        <v>1277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1278</v>
      </c>
      <c r="BK215" s="17" t="s">
        <v>1279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1280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1281</v>
      </c>
      <c r="N224" s="204" t="s">
        <v>1282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1283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1284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W9646001</v>
      </c>
      <c r="B232" s="171">
        <v>46001</v>
      </c>
      <c r="C232" s="8">
        <f>IF(BS_CONTROLE[[#This Row],[DATA]]="","",WEEKNUM(BS_CONTROLE[[#This Row],[DATA]]))</f>
        <v>50</v>
      </c>
      <c r="D232" s="52" t="s">
        <v>552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1203</v>
      </c>
      <c r="I232" s="173" t="s">
        <v>145</v>
      </c>
      <c r="J232" s="217">
        <v>55</v>
      </c>
      <c r="K232" s="217">
        <v>135</v>
      </c>
      <c r="L232" s="84" t="s">
        <v>317</v>
      </c>
      <c r="M232" s="204" t="s">
        <v>1111</v>
      </c>
      <c r="N232" s="204" t="s">
        <v>1112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1285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ZEM-1</v>
      </c>
      <c r="AL232" s="258" t="str">
        <f>IF(BS_CONTROLE[[#This Row],[Local - Encerramento]]=0, "-", BS_CONTROLE[[#This Row],[Local - Encerramento]])</f>
        <v>Z3VZEV</v>
      </c>
      <c r="AM232" s="258" t="str">
        <f>IF(BS_CONTROLE[[#This Row],[Entre - Estações]]=0, "-", BS_CONTROLE[[#This Row],[Entre - Estações]])</f>
        <v>ZEM-ZEV</v>
      </c>
      <c r="AN232" s="258" t="str">
        <f>IF(BS_CONTROLE[[#This Row],[SB]]=0, "-", BS_CONTROLE[[#This Row],[SB]])</f>
        <v>ZEMZEV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135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1286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1287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1274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1288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1289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1290</v>
      </c>
      <c r="I242" s="173" t="s">
        <v>1291</v>
      </c>
      <c r="J242" s="217">
        <v>53</v>
      </c>
      <c r="K242" s="217">
        <v>125</v>
      </c>
      <c r="L242" s="84" t="s">
        <v>317</v>
      </c>
      <c r="M242" s="204" t="s">
        <v>1292</v>
      </c>
      <c r="N242" s="204" t="s">
        <v>1293</v>
      </c>
      <c r="O242" s="173">
        <v>0.33333333333333331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0.33333333333333331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1295</v>
      </c>
      <c r="C4" s="331" t="s">
        <v>1296</v>
      </c>
      <c r="D4" s="331" t="s">
        <v>1297</v>
      </c>
      <c r="E4" s="331" t="s">
        <v>1298</v>
      </c>
      <c r="F4" s="331" t="s">
        <v>8</v>
      </c>
      <c r="G4" s="331" t="s">
        <v>1299</v>
      </c>
    </row>
    <row r="5" spans="2:8">
      <c r="B5" s="334" t="s">
        <v>1147</v>
      </c>
      <c r="C5" s="334">
        <v>314978</v>
      </c>
      <c r="D5" s="334" t="s">
        <v>1300</v>
      </c>
      <c r="E5" s="334" t="s">
        <v>537</v>
      </c>
      <c r="F5" s="334" t="s">
        <v>101</v>
      </c>
      <c r="G5" s="335">
        <v>46143</v>
      </c>
    </row>
    <row r="6" spans="2:8">
      <c r="B6" s="334" t="s">
        <v>1301</v>
      </c>
      <c r="C6" s="334">
        <v>256790</v>
      </c>
      <c r="D6" s="334" t="s">
        <v>1302</v>
      </c>
      <c r="E6" s="334" t="s">
        <v>537</v>
      </c>
      <c r="F6" s="334" t="s">
        <v>1303</v>
      </c>
      <c r="G6" s="335">
        <v>45992</v>
      </c>
    </row>
    <row r="7" spans="2:8">
      <c r="B7" s="334" t="s">
        <v>1304</v>
      </c>
      <c r="C7" s="334">
        <v>265193</v>
      </c>
      <c r="D7" s="334" t="s">
        <v>1305</v>
      </c>
      <c r="E7" s="334" t="s">
        <v>538</v>
      </c>
      <c r="F7" s="334" t="s">
        <v>1306</v>
      </c>
      <c r="G7" s="334" t="s">
        <v>1307</v>
      </c>
    </row>
    <row r="8" spans="2:8">
      <c r="B8" s="334" t="s">
        <v>1308</v>
      </c>
      <c r="C8" s="334">
        <v>293716</v>
      </c>
      <c r="D8" s="334" t="s">
        <v>1309</v>
      </c>
      <c r="E8" s="334" t="s">
        <v>538</v>
      </c>
      <c r="F8" s="334" t="s">
        <v>1306</v>
      </c>
      <c r="G8" s="335">
        <v>46204</v>
      </c>
    </row>
    <row r="9" spans="2:8">
      <c r="B9" s="334" t="s">
        <v>1310</v>
      </c>
      <c r="C9" s="334">
        <v>257258</v>
      </c>
      <c r="D9" s="334" t="s">
        <v>1311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1312</v>
      </c>
      <c r="C10" s="334">
        <v>371147</v>
      </c>
      <c r="D10" s="334" t="s">
        <v>1313</v>
      </c>
      <c r="E10" s="334" t="s">
        <v>539</v>
      </c>
      <c r="F10" s="334" t="s">
        <v>144</v>
      </c>
      <c r="G10" s="334" t="s">
        <v>1307</v>
      </c>
    </row>
    <row r="11" spans="2:8">
      <c r="B11" s="334" t="s">
        <v>1314</v>
      </c>
      <c r="C11" s="334">
        <v>259230</v>
      </c>
      <c r="D11" s="334" t="s">
        <v>1315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1316</v>
      </c>
      <c r="C12" s="334">
        <v>370705</v>
      </c>
      <c r="D12" s="334"/>
      <c r="E12" s="334" t="s">
        <v>539</v>
      </c>
      <c r="F12" s="334" t="s">
        <v>144</v>
      </c>
      <c r="G12" s="334" t="s">
        <v>1307</v>
      </c>
    </row>
    <row r="13" spans="2:8">
      <c r="B13" s="334" t="s">
        <v>1317</v>
      </c>
      <c r="C13" s="334">
        <v>258542</v>
      </c>
      <c r="D13" s="334" t="s">
        <v>1318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1319</v>
      </c>
      <c r="C14" s="334">
        <v>257050</v>
      </c>
      <c r="D14" s="334" t="s">
        <v>1320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1322</v>
      </c>
      <c r="E3" s="326" t="s">
        <v>1323</v>
      </c>
      <c r="F3" s="326" t="s">
        <v>1324</v>
      </c>
      <c r="G3" s="331" t="s">
        <v>1325</v>
      </c>
      <c r="H3" s="326" t="s">
        <v>1326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1327</v>
      </c>
      <c r="H4" s="329"/>
    </row>
    <row r="5" spans="3:8" ht="29.25">
      <c r="C5" s="327" t="s">
        <v>537</v>
      </c>
      <c r="D5" s="327" t="s">
        <v>1328</v>
      </c>
      <c r="E5" s="328">
        <v>46000</v>
      </c>
      <c r="F5" s="327">
        <v>9000</v>
      </c>
      <c r="G5" s="332" t="s">
        <v>1329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1331</v>
      </c>
      <c r="G7" s="333" t="s">
        <v>1332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1333</v>
      </c>
      <c r="H8" s="327"/>
    </row>
    <row r="9" spans="3:8">
      <c r="C9" s="327" t="s">
        <v>464</v>
      </c>
      <c r="D9" s="327" t="s">
        <v>1334</v>
      </c>
      <c r="E9" s="328">
        <v>45993</v>
      </c>
      <c r="F9" s="327">
        <v>12000</v>
      </c>
      <c r="G9" s="332" t="s">
        <v>1335</v>
      </c>
      <c r="H9" s="327"/>
    </row>
    <row r="10" spans="3:8" ht="29.25">
      <c r="C10" s="327" t="s">
        <v>464</v>
      </c>
      <c r="D10" s="327" t="s">
        <v>1336</v>
      </c>
      <c r="E10" s="328">
        <v>45993</v>
      </c>
      <c r="F10" s="327">
        <v>9000</v>
      </c>
      <c r="G10" s="332" t="s">
        <v>1337</v>
      </c>
      <c r="H10" s="327"/>
    </row>
    <row r="11" spans="3:8" ht="29.25">
      <c r="C11" s="327" t="s">
        <v>464</v>
      </c>
      <c r="D11" s="327" t="s">
        <v>1338</v>
      </c>
      <c r="E11" s="328">
        <v>45993</v>
      </c>
      <c r="F11" s="327">
        <v>10000</v>
      </c>
      <c r="G11" s="332" t="s">
        <v>1337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216" sqref="B216:U24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1340</v>
      </c>
      <c r="W1" s="396"/>
      <c r="X1" s="396"/>
      <c r="Y1" s="104"/>
    </row>
    <row r="2" spans="1:25" s="101" customFormat="1" ht="11.25" customHeight="1">
      <c r="A2" s="105" t="s">
        <v>1341</v>
      </c>
      <c r="B2" s="105" t="s">
        <v>1342</v>
      </c>
      <c r="C2" s="105" t="s">
        <v>313</v>
      </c>
      <c r="D2" s="106" t="s">
        <v>869</v>
      </c>
      <c r="E2" s="106" t="s">
        <v>870</v>
      </c>
      <c r="F2" s="106" t="s">
        <v>1343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1344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ZKE-ZEV</v>
      </c>
      <c r="F230" s="110">
        <f>IF(SP_SUL!B232="","*",SP_SUL!B232)</f>
        <v>46001</v>
      </c>
      <c r="G230" s="110" t="str">
        <f>IF(SP_SUL!D232="","*",SP_SUL!D232)</f>
        <v>W96</v>
      </c>
      <c r="H230" s="110" t="str">
        <f>IF(SP_SUL!F232="","*",SP_SUL!F232)</f>
        <v>DESLOCAMENTO</v>
      </c>
      <c r="I230" s="110" t="str">
        <f>IF(SP_SUL!H232="","*",SP_SUL!H232)</f>
        <v>ZEM-1</v>
      </c>
      <c r="J230" s="110" t="str">
        <f>IF(SP_SUL!I232="","*",SP_SUL!I232)</f>
        <v>Z3VZEV</v>
      </c>
      <c r="K230" s="110" t="str">
        <f>IF(SP_SUL!M232="","*",SP_SUL!M232)</f>
        <v>ZEM-ZEV</v>
      </c>
      <c r="L230" s="339" t="str">
        <f>IF(SP_SUL!N232="","*",SP_SUL!N232)</f>
        <v>ZEMZEV</v>
      </c>
      <c r="M230" s="111">
        <f>IF(SP_SUL!J232="","*",SP_SUL!J232)</f>
        <v>55</v>
      </c>
      <c r="N230" s="270">
        <f>IF(SP_SUL!K232="","*",SP_SUL!K232)</f>
        <v>135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0.33333333333333331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1346</v>
      </c>
      <c r="D5" s="398"/>
      <c r="E5" s="398"/>
      <c r="F5" s="398"/>
      <c r="G5" s="398"/>
      <c r="H5" s="398"/>
      <c r="I5" s="398"/>
      <c r="J5" s="399"/>
      <c r="K5" s="400" t="s">
        <v>1347</v>
      </c>
      <c r="L5" s="401"/>
      <c r="M5" s="401"/>
      <c r="N5" s="401"/>
      <c r="O5" s="402" t="s">
        <v>1348</v>
      </c>
      <c r="P5" s="403"/>
      <c r="Q5" s="404"/>
    </row>
    <row r="6" spans="1:17" s="94" customFormat="1" ht="15.75" customHeight="1">
      <c r="A6" s="88" t="s">
        <v>1343</v>
      </c>
      <c r="B6" s="95" t="s">
        <v>1342</v>
      </c>
      <c r="C6" s="96" t="s">
        <v>869</v>
      </c>
      <c r="D6" s="97" t="s">
        <v>870</v>
      </c>
      <c r="E6" s="96" t="s">
        <v>1349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1350</v>
      </c>
      <c r="M6" s="139" t="s">
        <v>335</v>
      </c>
      <c r="N6" s="140" t="s">
        <v>864</v>
      </c>
      <c r="O6" s="246" t="s">
        <v>907</v>
      </c>
      <c r="P6" s="157"/>
      <c r="Q6" s="193" t="s">
        <v>1351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ZKE-ZEV</v>
      </c>
      <c r="E232" s="100" t="str">
        <f>IF(SP_SUL!D232="","*",SP_SUL!D232)</f>
        <v>W96</v>
      </c>
      <c r="F232" s="100" t="str">
        <f>IF(SP_SUL!H232="","*",SP_SUL!H232)</f>
        <v>ZEM-1</v>
      </c>
      <c r="G232" s="100" t="str">
        <f>IF(SP_SUL!M232="","*",SP_SUL!M232)</f>
        <v>ZEM-ZEV</v>
      </c>
      <c r="H232" s="154">
        <f>IF(SP_SUL!K232="","*",SP_SUL!K232)</f>
        <v>135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ZEM-1</v>
      </c>
      <c r="L232" s="141" t="str">
        <f>IF(SP_SUL!AM232="","*",SP_SUL!AM232)</f>
        <v>ZEM-ZEV</v>
      </c>
      <c r="M232" s="141">
        <f>IF(SP_SUL!AP232="","*",SP_SUL!AP232)</f>
        <v>135</v>
      </c>
      <c r="N232" s="141" t="str">
        <f>IF(SP_SUL!AM232="","*",SP_SUL!AM232)</f>
        <v>ZEM-ZEV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0.33333333333333331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1352</v>
      </c>
      <c r="C2" s="96" t="s">
        <v>854</v>
      </c>
      <c r="D2" s="96" t="s">
        <v>856</v>
      </c>
      <c r="E2" s="96" t="s">
        <v>1353</v>
      </c>
      <c r="F2" s="96" t="s">
        <v>1354</v>
      </c>
      <c r="G2" s="96" t="s">
        <v>1355</v>
      </c>
      <c r="H2" s="96" t="s">
        <v>1356</v>
      </c>
      <c r="I2" s="96" t="s">
        <v>1357</v>
      </c>
      <c r="J2" s="96" t="s">
        <v>1358</v>
      </c>
      <c r="K2" s="131" t="s">
        <v>1359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>
        <f>IF(SP_SUL!B225="","*",SP_SUL!B225)</f>
        <v>46001</v>
      </c>
      <c r="D209" s="121" t="str">
        <f>IF(SP_SUL!D225="","*",SP_SUL!D225)</f>
        <v>DIEGO (TP-723)</v>
      </c>
      <c r="E209" s="121" t="str">
        <f>IF(SP_SUL!H225="","*",SP_SUL!H225)</f>
        <v>-</v>
      </c>
      <c r="F209" s="137" t="str">
        <f>IF(SP_SUL!M225="","*",SP_SUL!M225)</f>
        <v>ZYQ-ZEM</v>
      </c>
      <c r="G209" s="121" t="str">
        <f>IF(SP_SUL!I225="","*",SP_SUL!I225)</f>
        <v>-</v>
      </c>
      <c r="H209" s="121" t="str">
        <f>IF(SP_SUL!AB225="","*",SP_SUL!AB225)</f>
        <v>-</v>
      </c>
      <c r="I209" s="121" t="str">
        <f>IF(SP_SUL!AC225="","*",SP_SUL!AC225)</f>
        <v>-</v>
      </c>
      <c r="J209" s="122" t="str">
        <f>IF(SP_SUL!AA225="","*",SP_SUL!AA225)</f>
        <v>-</v>
      </c>
      <c r="K209" s="134" t="str">
        <f>IF(SP_SUL!AD225="","*",SP_SUL!AD225)</f>
        <v>-</v>
      </c>
    </row>
    <row r="210" spans="2:11" s="123" customFormat="1" hidden="1">
      <c r="B210" s="120" t="str">
        <f>IF(SP_SUL!Y226="","*",SP_SUL!Y226)</f>
        <v>*</v>
      </c>
      <c r="C210" s="121">
        <f>IF(SP_SUL!B226="","*",SP_SUL!B226)</f>
        <v>46001</v>
      </c>
      <c r="D210" s="121" t="str">
        <f>IF(SP_SUL!D226="","*",SP_SUL!D226)</f>
        <v>W60</v>
      </c>
      <c r="E210" s="121" t="str">
        <f>IF(SP_SUL!H226="","*",SP_SUL!H226)</f>
        <v>ZEM130-2</v>
      </c>
      <c r="F210" s="137" t="str">
        <f>IF(SP_SUL!M226="","*",SP_SUL!M226)</f>
        <v>ZYQ-ZEM</v>
      </c>
      <c r="G210" s="121" t="str">
        <f>IF(SP_SUL!I226="","*",SP_SUL!I226)</f>
        <v>ZEM1302</v>
      </c>
      <c r="H210" s="121" t="str">
        <f>IF(SP_SUL!AB226="","*",SP_SUL!AB226)</f>
        <v>FIXO</v>
      </c>
      <c r="I210" s="121" t="str">
        <f>IF(SP_SUL!AC226="","*",SP_SUL!AC226)</f>
        <v>ACIONAMENTO</v>
      </c>
      <c r="J210" s="122">
        <f>IF(SP_SUL!AA226="","*",SP_SUL!AA226)</f>
        <v>1</v>
      </c>
      <c r="K210" s="134">
        <f>IF(SP_SUL!AD226="","*",SP_SUL!AD226)</f>
        <v>0.33333333333333331</v>
      </c>
    </row>
    <row r="211" spans="2:11" s="123" customFormat="1" hidden="1">
      <c r="B211" s="120" t="str">
        <f>IF(SP_SUL!Y227="","*",SP_SUL!Y227)</f>
        <v>*</v>
      </c>
      <c r="C211" s="121">
        <f>IF(SP_SUL!B227="","*",SP_SUL!B227)</f>
        <v>46001</v>
      </c>
      <c r="D211" s="121" t="str">
        <f>IF(SP_SUL!D227="","*",SP_SUL!D227)</f>
        <v>V97</v>
      </c>
      <c r="E211" s="121" t="str">
        <f>IF(SP_SUL!H227="","*",SP_SUL!H227)</f>
        <v>ZEM-2</v>
      </c>
      <c r="F211" s="137" t="str">
        <f>IF(SP_SUL!M227="","*",SP_SUL!M227)</f>
        <v>ZEM-ZEV</v>
      </c>
      <c r="G211" s="121" t="str">
        <f>IF(SP_SUL!I227="","*",SP_SUL!I227)</f>
        <v>ZEV-2</v>
      </c>
      <c r="H211" s="121" t="str">
        <f>IF(SP_SUL!AB227="","*",SP_SUL!AB227)</f>
        <v>FIXO</v>
      </c>
      <c r="I211" s="121" t="str">
        <f>IF(SP_SUL!AC227="","*",SP_SUL!AC227)</f>
        <v>ACIONAMENTO</v>
      </c>
      <c r="J211" s="122">
        <f>IF(SP_SUL!AA227="","*",SP_SUL!AA227)</f>
        <v>1</v>
      </c>
      <c r="K211" s="134">
        <f>IF(SP_SUL!AD227="","*",SP_SUL!AD227)</f>
        <v>0.33333333333333331</v>
      </c>
    </row>
    <row r="212" spans="2:11" s="123" customFormat="1" hidden="1">
      <c r="B212" s="120" t="str">
        <f>IF(SP_SUL!Y229="","*",SP_SUL!Y229)</f>
        <v>*</v>
      </c>
      <c r="C212" s="121">
        <f>IF(SP_SUL!B229="","*",SP_SUL!B229)</f>
        <v>46001</v>
      </c>
      <c r="D212" s="121" t="str">
        <f>IF(SP_SUL!D229="","*",SP_SUL!D229)</f>
        <v>CAIQUE (TP-869)</v>
      </c>
      <c r="E212" s="121" t="str">
        <f>IF(SP_SUL!H229="","*",SP_SUL!H229)</f>
        <v>-</v>
      </c>
      <c r="F212" s="137" t="str">
        <f>IF(SP_SUL!M229="","*",SP_SUL!M229)</f>
        <v>ZWI-ZYQ</v>
      </c>
      <c r="G212" s="121" t="str">
        <f>IF(SP_SUL!I229="","*",SP_SUL!I229)</f>
        <v>-</v>
      </c>
      <c r="H212" s="121" t="str">
        <f>IF(SP_SUL!AB229="","*",SP_SUL!AB229)</f>
        <v>-</v>
      </c>
      <c r="I212" s="121" t="str">
        <f>IF(SP_SUL!AC229="","*",SP_SUL!AC229)</f>
        <v>*</v>
      </c>
      <c r="J212" s="122" t="str">
        <f>IF(SP_SUL!AA229="","*",SP_SUL!AA229)</f>
        <v>-</v>
      </c>
      <c r="K212" s="134" t="str">
        <f>IF(SP_SUL!AD229="","*",SP_SUL!AD229)</f>
        <v>-</v>
      </c>
    </row>
    <row r="213" spans="2:11" s="123" customFormat="1" hidden="1">
      <c r="B213" s="120" t="str">
        <f>IF(SP_SUL!Y230="","*",SP_SUL!Y230)</f>
        <v>*</v>
      </c>
      <c r="C213" s="121">
        <f>IF(SP_SUL!B230="","*",SP_SUL!B230)</f>
        <v>46001</v>
      </c>
      <c r="D213" s="121" t="str">
        <f>IF(SP_SUL!D230="","*",SP_SUL!D230)</f>
        <v>MATEUS (TP-809)</v>
      </c>
      <c r="E213" s="121" t="str">
        <f>IF(SP_SUL!H230="","*",SP_SUL!H230)</f>
        <v>-</v>
      </c>
      <c r="F213" s="137" t="str">
        <f>IF(SP_SUL!M230="","*",SP_SUL!M230)</f>
        <v>ZWI-ZYQ</v>
      </c>
      <c r="G213" s="121" t="str">
        <f>IF(SP_SUL!I230="","*",SP_SUL!I230)</f>
        <v>-</v>
      </c>
      <c r="H213" s="121" t="str">
        <f>IF(SP_SUL!AB230="","*",SP_SUL!AB230)</f>
        <v>-</v>
      </c>
      <c r="I213" s="121" t="str">
        <f>IF(SP_SUL!AC230="","*",SP_SUL!AC230)</f>
        <v>-</v>
      </c>
      <c r="J213" s="122" t="str">
        <f>IF(SP_SUL!AA230="","*",SP_SUL!AA230)</f>
        <v>-</v>
      </c>
      <c r="K213" s="134" t="str">
        <f>IF(SP_SUL!AD230="","*",SP_SUL!AD230)</f>
        <v>-</v>
      </c>
    </row>
    <row r="214" spans="2:11" s="123" customFormat="1" hidden="1">
      <c r="B214" s="120" t="str">
        <f>IF(SP_SUL!Y231="","*",SP_SUL!Y231)</f>
        <v>*</v>
      </c>
      <c r="C214" s="121">
        <f>IF(SP_SUL!B231="","*",SP_SUL!B231)</f>
        <v>46001</v>
      </c>
      <c r="D214" s="121" t="str">
        <f>IF(SP_SUL!D231="","*",SP_SUL!D231)</f>
        <v>ADENISON (TP-810)</v>
      </c>
      <c r="E214" s="121" t="str">
        <f>IF(SP_SUL!H231="","*",SP_SUL!H231)</f>
        <v>-</v>
      </c>
      <c r="F214" s="137" t="str">
        <f>IF(SP_SUL!M231="","*",SP_SUL!M231)</f>
        <v>ZWI-ZYQ</v>
      </c>
      <c r="G214" s="121" t="str">
        <f>IF(SP_SUL!I231="","*",SP_SUL!I231)</f>
        <v>-</v>
      </c>
      <c r="H214" s="121" t="str">
        <f>IF(SP_SUL!AB231="","*",SP_SUL!AB231)</f>
        <v>*</v>
      </c>
      <c r="I214" s="121" t="str">
        <f>IF(SP_SUL!AC231="","*",SP_SUL!AC231)</f>
        <v>-</v>
      </c>
      <c r="J214" s="122" t="str">
        <f>IF(SP_SUL!AA231="","*",SP_SUL!AA231)</f>
        <v>-</v>
      </c>
      <c r="K214" s="134" t="str">
        <f>IF(SP_SUL!AD231="","*",SP_SUL!AD231)</f>
        <v>-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W96</v>
      </c>
      <c r="E215" s="121" t="str">
        <f>IF(SP_SUL!H232="","*",SP_SUL!H232)</f>
        <v>ZEM-1</v>
      </c>
      <c r="F215" s="137" t="str">
        <f>IF(SP_SUL!M232="","*",SP_SUL!M232)</f>
        <v>ZEM-ZEV</v>
      </c>
      <c r="G215" s="121" t="str">
        <f>IF(SP_SUL!I232="","*",SP_SUL!I232)</f>
        <v>Z3VZEV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EDSON (TP-719)</v>
      </c>
      <c r="E217" s="121" t="str">
        <f>IF(SP_SUL!H234="","*",SP_SUL!H234)</f>
        <v>-</v>
      </c>
      <c r="F217" s="137" t="str">
        <f>IF(SP_SUL!M234="","*",SP_SUL!M234)</f>
        <v>ZEZ-069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>
        <f>IF(SP_SUL!B235="","*",SP_SUL!B235)</f>
        <v>46001</v>
      </c>
      <c r="D218" s="121" t="str">
        <f>IF(SP_SUL!D235="","*",SP_SUL!D235)</f>
        <v>WILLIAN (TP-811)</v>
      </c>
      <c r="E218" s="121" t="str">
        <f>IF(SP_SUL!H235="","*",SP_SUL!H235)</f>
        <v>-</v>
      </c>
      <c r="F218" s="137" t="str">
        <f>IF(SP_SUL!M235="","*",SP_SUL!M235)</f>
        <v>ZXW</v>
      </c>
      <c r="G218" s="121" t="str">
        <f>IF(SP_SUL!I235="","*",SP_SUL!I235)</f>
        <v>-</v>
      </c>
      <c r="H218" s="121" t="str">
        <f>IF(SP_SUL!AB235="","*",SP_SUL!AB235)</f>
        <v>-</v>
      </c>
      <c r="I218" s="121" t="str">
        <f>IF(SP_SUL!AC235="","*",SP_SUL!AC235)</f>
        <v>-</v>
      </c>
      <c r="J218" s="122" t="str">
        <f>IF(SP_SUL!AA235="","*",SP_SUL!AA235)</f>
        <v>-</v>
      </c>
      <c r="K218" s="134" t="str">
        <f>IF(SP_SUL!AD235="","*",SP_SUL!AD235)</f>
        <v>-</v>
      </c>
    </row>
    <row r="219" spans="2:11" s="123" customFormat="1" hidden="1">
      <c r="B219" s="120" t="str">
        <f>IF(SP_SUL!Y236="","*",SP_SUL!Y236)</f>
        <v>*</v>
      </c>
      <c r="C219" s="121">
        <f>IF(SP_SUL!B236="","*",SP_SUL!B236)</f>
        <v>46001</v>
      </c>
      <c r="D219" s="121" t="str">
        <f>IF(SP_SUL!D236="","*",SP_SUL!D236)</f>
        <v>E42</v>
      </c>
      <c r="E219" s="121" t="str">
        <f>IF(SP_SUL!H236="","*",SP_SUL!H236)</f>
        <v>Z3VZEV</v>
      </c>
      <c r="F219" s="137" t="str">
        <f>IF(SP_SUL!M236="","*",SP_SUL!M236)</f>
        <v>ZDC-ZXW</v>
      </c>
      <c r="G219" s="121" t="str">
        <f>IF(SP_SUL!I236="","*",SP_SUL!I236)</f>
        <v>Z3VZEV</v>
      </c>
      <c r="H219" s="121" t="str">
        <f>IF(SP_SUL!AB236="","*",SP_SUL!AB236)</f>
        <v>FIXO</v>
      </c>
      <c r="I219" s="121" t="str">
        <f>IF(SP_SUL!AC236="","*",SP_SUL!AC236)</f>
        <v>ACIONAMENTO</v>
      </c>
      <c r="J219" s="122">
        <f>IF(SP_SUL!AA236="","*",SP_SUL!AA236)</f>
        <v>2</v>
      </c>
      <c r="K219" s="134">
        <f>IF(SP_SUL!AD236="","*",SP_SUL!AD236)</f>
        <v>0.33333333333333331</v>
      </c>
    </row>
    <row r="220" spans="2:11" s="123" customFormat="1" hidden="1">
      <c r="B220" s="120" t="str">
        <f>IF(SP_SUL!Y237="","*",SP_SUL!Y237)</f>
        <v>*</v>
      </c>
      <c r="C220" s="121">
        <f>IF(SP_SUL!B237="","*",SP_SUL!B237)</f>
        <v>46001</v>
      </c>
      <c r="D220" s="121" t="str">
        <f>IF(SP_SUL!D237="","*",SP_SUL!D237)</f>
        <v>HUELTON (TP-725)</v>
      </c>
      <c r="E220" s="121" t="str">
        <f>IF(SP_SUL!H237="","*",SP_SUL!H237)</f>
        <v>-</v>
      </c>
      <c r="F220" s="137" t="str">
        <f>IF(SP_SUL!M237="","*",SP_SUL!M237)</f>
        <v>105-ZGP</v>
      </c>
      <c r="G220" s="121" t="str">
        <f>IF(SP_SUL!I237="","*",SP_SUL!I237)</f>
        <v>-</v>
      </c>
      <c r="H220" s="121" t="str">
        <f>IF(SP_SUL!AB237="","*",SP_SUL!AB237)</f>
        <v>-</v>
      </c>
      <c r="I220" s="121" t="str">
        <f>IF(SP_SUL!AC237="","*",SP_SUL!AC237)</f>
        <v>-</v>
      </c>
      <c r="J220" s="122" t="str">
        <f>IF(SP_SUL!AA237="","*",SP_SUL!AA237)</f>
        <v>-</v>
      </c>
      <c r="K220" s="134" t="str">
        <f>IF(SP_SUL!AD237="","*",SP_SUL!AD237)</f>
        <v>-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LEANDRO (TP-727)</v>
      </c>
      <c r="E221" s="121" t="str">
        <f>IF(SP_SUL!H238="","*",SP_SUL!H238)</f>
        <v>-</v>
      </c>
      <c r="F221" s="137" t="str">
        <f>IF(SP_SUL!M238="","*",SP_SUL!M238)</f>
        <v>ZPT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DIEGO (TF-42)</v>
      </c>
      <c r="E223" s="121" t="str">
        <f>IF(SP_SUL!H240="","*",SP_SUL!H240)</f>
        <v>-</v>
      </c>
      <c r="F223" s="137" t="str">
        <f>IF(SP_SUL!M240="","*",SP_SUL!M240)</f>
        <v>ZGM-109</v>
      </c>
      <c r="G223" s="121" t="str">
        <f>IF(SP_SUL!I240="","*",SP_SUL!I240)</f>
        <v>-</v>
      </c>
      <c r="H223" s="121" t="str">
        <f>IF(SP_SUL!AB240="","*",SP_SUL!AB240)</f>
        <v>-</v>
      </c>
      <c r="I223" s="121" t="str">
        <f>IF(SP_SUL!AC240="","*",SP_SUL!AC240)</f>
        <v>-</v>
      </c>
      <c r="J223" s="122" t="str">
        <f>IF(SP_SUL!AA240="","*",SP_SUL!AA240)</f>
        <v>-</v>
      </c>
      <c r="K223" s="134" t="str">
        <f>IF(SP_SUL!AD240="","*",SP_SUL!AD240)</f>
        <v>-</v>
      </c>
    </row>
    <row r="224" spans="2:11" s="123" customFormat="1" hidden="1">
      <c r="B224" s="120" t="str">
        <f>IF(SP_SUL!Y241="","*",SP_SUL!Y241)</f>
        <v>*</v>
      </c>
      <c r="C224" s="121">
        <f>IF(SP_SUL!B241="","*",SP_SUL!B241)</f>
        <v>46001</v>
      </c>
      <c r="D224" s="121" t="str">
        <f>IF(SP_SUL!D241="","*",SP_SUL!D241)</f>
        <v>V85</v>
      </c>
      <c r="E224" s="121" t="str">
        <f>IF(SP_SUL!H241="","*",SP_SUL!H241)</f>
        <v>109ZPT2</v>
      </c>
      <c r="F224" s="137" t="str">
        <f>IF(SP_SUL!M241="","*",SP_SUL!M241)</f>
        <v>ZGM1</v>
      </c>
      <c r="G224" s="121" t="str">
        <f>IF(SP_SUL!I241="","*",SP_SUL!I241)</f>
        <v>ZPTZDR</v>
      </c>
      <c r="H224" s="121" t="str">
        <f>IF(SP_SUL!AB241="","*",SP_SUL!AB241)</f>
        <v>FIXO</v>
      </c>
      <c r="I224" s="121" t="str">
        <f>IF(SP_SUL!AC241="","*",SP_SUL!AC241)</f>
        <v>ACIONAMENTO</v>
      </c>
      <c r="J224" s="122">
        <f>IF(SP_SUL!AA241="","*",SP_SUL!AA241)</f>
        <v>1</v>
      </c>
      <c r="K224" s="134" t="str">
        <f>IF(SP_SUL!AD241="","*",SP_SUL!AD241)</f>
        <v>-</v>
      </c>
    </row>
    <row r="225" spans="2:11" s="123" customFormat="1" hidden="1">
      <c r="B225" s="120" t="str">
        <f>IF(SP_SUL!Y242="","*",SP_SUL!Y242)</f>
        <v>*</v>
      </c>
      <c r="C225" s="121">
        <f>IF(SP_SUL!B242="","*",SP_SUL!B242)</f>
        <v>46001</v>
      </c>
      <c r="D225" s="121" t="str">
        <f>IF(SP_SUL!D242="","*",SP_SUL!D242)</f>
        <v>E41</v>
      </c>
      <c r="E225" s="121" t="str">
        <f>IF(SP_SUL!H242="","*",SP_SUL!H242)</f>
        <v>IBA</v>
      </c>
      <c r="F225" s="137" t="str">
        <f>IF(SP_SUL!M242="","*",SP_SUL!M242)</f>
        <v>IBA-ZPT</v>
      </c>
      <c r="G225" s="121" t="str">
        <f>IF(SP_SUL!I242="","*",SP_SUL!I242)</f>
        <v>ZTP</v>
      </c>
      <c r="H225" s="121" t="str">
        <f>IF(SP_SUL!AB242="","*",SP_SUL!AB242)</f>
        <v>ESCALA</v>
      </c>
      <c r="I225" s="121" t="str">
        <f>IF(SP_SUL!AC242="","*",SP_SUL!AC242)</f>
        <v>AGD ACIONAMENTO PCM</v>
      </c>
      <c r="J225" s="122">
        <f>IF(SP_SUL!AA242="","*",SP_SUL!AA242)</f>
        <v>2</v>
      </c>
      <c r="K225" s="134">
        <f>IF(SP_SUL!AD242="","*",SP_SUL!AD242)</f>
        <v>0.33333333333333331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2025-12-09T18:37:11Z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