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340" documentId="120_S{4F5750E5-6FE7-58E6-9AFF-44783FD1E583}" xr6:coauthVersionLast="47" xr6:coauthVersionMax="47" xr10:uidLastSave="{D9A656D4-4E5F-4F7A-A8EC-5F435B41E3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<sst xmlns="http://schemas.openxmlformats.org/spreadsheetml/2006/main" count="14455" uniqueCount="1999">
  <si>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</si>
  <si>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</si>
  <si>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</si>
  <si>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</si>
  <si>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</si>
  <si>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</si>
  <si>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</si>
  <si>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</si>
  <si>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</si>
  <si>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</si>
  <si>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</si>
  <si>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</si>
  <si>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</si>
  <si>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</si>
  <si>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</si>
  <si>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</si>
  <si>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</si>
  <si>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</si>
  <si>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</si>
  <si>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</si>
  <si>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</si>
  <si>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</si>
  <si>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</si>
  <si>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</si>
  <si>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</si>
  <si>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</si>
  <si>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</si>
  <si>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</si>
  <si>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</si>
  <si>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</si>
  <si>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</si>
  <si>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</si>
  <si>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</si>
  <si>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</si>
  <si>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</si>
  <si>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</si>
  <si>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</si>
  <si>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</si>
  <si>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</si>
  <si>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</si>
  <si>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</si>
  <si>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</si>
  <si>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</si>
  <si>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</si>
  <si>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</si>
  <si>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</si>
  <si>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</si>
  <si>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</si>
  <si>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</si>
  <si>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</si>
  <si>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</si>
  <si>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</si>
  <si>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</si>
  <si>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</si>
  <si>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</si>
  <si>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</si>
  <si>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</si>
  <si>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</si>
  <si>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</si>
  <si>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</si>
  <si>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</si>
  <si>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</si>
  <si>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</si>
  <si>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</si>
  <si>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</si>
  <si>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</si>
  <si>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</si>
  <si>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</si>
  <si>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</si>
  <si>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</si>
  <si>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</si>
  <si>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</si>
  <si>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</si>
  <si>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</si>
  <si>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</si>
  <si>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</si>
  <si>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</si>
  <si>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</si>
  <si>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</si>
  <si>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</si>
  <si>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</si>
  <si>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</si>
  <si>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</si>
  <si>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</si>
  <si>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</si>
  <si>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</si>
  <si>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</si>
  <si>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</si>
  <si>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</si>
  <si>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</si>
  <si>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</si>
  <si>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</si>
  <si>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</si>
  <si>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</si>
  <si>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</si>
  <si>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</si>
  <si>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</si>
  <si>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</si>
  <si>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</si>
  <si>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</si>
  <si>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</si>
  <si>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</si>
  <si>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</si>
  <si>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</si>
  <si>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</si>
  <si>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</si>
  <si>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</si>
  <si>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</si>
  <si>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</si>
  <si>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</si>
  <si>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</si>
  <si>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</si>
  <si>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</si>
  <si>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</si>
  <si>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</si>
  <si>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</si>
  <si>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</si>
  <si>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</si>
  <si>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</si>
  <si>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</si>
  <si>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</si>
  <si>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</si>
  <si>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</si>
  <si>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</si>
  <si>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</si>
  <si>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</si>
  <si>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</si>
  <si>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</si>
  <si>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</si>
  <si>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</si>
  <si>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</si>
  <si>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</si>
  <si>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</si>
  <si>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</si>
  <si>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</si>
  <si>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</si>
  <si>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</si>
  <si>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</si>
  <si>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</si>
  <si>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</si>
  <si>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</si>
  <si>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</si>
  <si>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</si>
  <si>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</si>
  <si>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</si>
  <si>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</si>
  <si>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</si>
  <si>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</si>
  <si>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</si>
  <si>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</si>
  <si>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</si>
  <si>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</si>
  <si>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</si>
  <si>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</si>
  <si>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</si>
  <si>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</si>
  <si>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</si>
  <si>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</si>
  <si>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</si>
  <si>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</si>
  <si>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</si>
  <si>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</si>
  <si>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</si>
  <si>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</si>
  <si>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</si>
  <si>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</si>
  <si>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</si>
  <si>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</si>
  <si>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</si>
  <si>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</si>
  <si>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</si>
  <si>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</si>
  <si>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</si>
  <si>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</si>
  <si>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</si>
  <si>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</si>
  <si>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</si>
  <si>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</si>
  <si>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</si>
  <si>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</si>
  <si>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</si>
  <si>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</si>
  <si>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</si>
  <si>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</si>
  <si>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</si>
  <si>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</si>
  <si>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</si>
  <si>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</si>
  <si>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</si>
  <si>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</si>
  <si>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</si>
  <si>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</si>
  <si>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</si>
  <si>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</si>
  <si>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</si>
  <si>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</si>
  <si>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</si>
  <si>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</si>
  <si>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</si>
  <si>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</si>
  <si>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</si>
  <si>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</si>
  <si>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</si>
  <si>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</si>
  <si>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</si>
  <si>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</si>
  <si>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</si>
  <si>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</si>
  <si>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</si>
  <si>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</si>
  <si>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</si>
  <si>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</si>
  <si>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</si>
  <si>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</si>
  <si>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</si>
  <si>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</si>
  <si>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</si>
  <si>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</si>
  <si>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</si>
  <si>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</si>
  <si>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</si>
  <si>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</si>
  <si>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</si>
  <si>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</si>
  <si>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</si>
  <si>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</si>
  <si>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</si>
  <si>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</si>
  <si>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</si>
  <si>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</si>
  <si>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</si>
  <si>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</si>
  <si>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</si>
  <si>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</si>
  <si>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</si>
  <si>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</si>
  <si>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</si>
  <si>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</si>
  <si>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</si>
  <si>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</si>
  <si>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</si>
  <si>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</si>
  <si>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</si>
  <si>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</si>
  <si>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</si>
  <si>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</si>
  <si>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</si>
  <si>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</si>
  <si>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</si>
  <si>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</si>
  <si>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</si>
  <si>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</si>
  <si>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</si>
  <si>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</si>
  <si>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</si>
  <si>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</si>
  <si>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</si>
  <si>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</si>
  <si>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</si>
  <si>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</si>
  <si>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</si>
  <si>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</si>
  <si>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</si>
  <si>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</si>
  <si>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</si>
  <si>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</si>
  <si>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</si>
  <si>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</si>
  <si>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</si>
  <si>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</si>
  <si>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</si>
  <si>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</si>
  <si>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</si>
  <si>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</si>
  <si>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</si>
  <si>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</si>
  <si>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</si>
  <si>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</si>
  <si>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</si>
  <si>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</si>
  <si>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</si>
  <si>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</si>
  <si>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</si>
  <si>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</si>
  <si>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</si>
  <si>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</si>
  <si>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</si>
  <si>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</si>
  <si>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</si>
  <si>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</si>
  <si>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</si>
  <si>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</si>
  <si>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</si>
  <si>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</si>
  <si>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</si>
  <si>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</si>
  <si>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</si>
  <si>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</si>
  <si>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</si>
  <si>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</si>
  <si>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</si>
  <si>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</si>
  <si>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</si>
  <si>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</si>
  <si>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</si>
  <si>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</si>
  <si>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</si>
  <si>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</si>
  <si>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</si>
  <si>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</si>
  <si>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</si>
  <si>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</si>
  <si>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</si>
  <si>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</si>
  <si>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</si>
  <si>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</si>
  <si>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</si>
  <si>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</si>
  <si>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</si>
  <si>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</si>
  <si>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</si>
  <si>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</si>
  <si>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</si>
  <si>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</si>
  <si>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</si>
  <si>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</si>
  <si>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</si>
  <si>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</si>
  <si>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</si>
  <si>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</si>
  <si>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</si>
  <si>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</si>
  <si>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</si>
  <si>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</si>
  <si>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</si>
  <si>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</si>
  <si>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</si>
  <si>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</si>
  <si>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</si>
  <si>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</si>
  <si>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</si>
  <si>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</si>
  <si>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</si>
  <si>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</si>
  <si>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</si>
  <si>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</si>
  <si>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</si>
  <si>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</si>
  <si>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</si>
  <si>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</si>
  <si>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</si>
  <si>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</si>
  <si>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</si>
  <si>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</si>
  <si>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</si>
  <si>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</si>
  <si>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</si>
  <si>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</si>
  <si>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</si>
  <si>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</si>
  <si>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</si>
  <si>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</si>
  <si>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</si>
  <si>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</si>
  <si>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</si>
  <si>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</si>
  <si>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</si>
  <si>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</si>
  <si>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</si>
  <si>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</si>
  <si>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</si>
  <si>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</si>
  <si>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</si>
  <si>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</si>
  <si>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</si>
  <si>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</si>
  <si>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</si>
  <si>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</si>
  <si>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</si>
  <si>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</si>
  <si>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</si>
  <si>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</si>
  <si>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</si>
  <si>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</si>
  <si>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</si>
  <si>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</si>
  <si>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</si>
  <si>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</si>
  <si>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</si>
  <si>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</si>
  <si>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</si>
  <si>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</si>
  <si>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</si>
  <si>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</si>
  <si>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</si>
  <si>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</si>
  <si>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</si>
  <si>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</si>
  <si>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</si>
  <si>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</si>
  <si>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</si>
  <si>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</si>
  <si>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</si>
  <si>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</si>
  <si>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</si>
  <si>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</si>
  <si>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</si>
  <si>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</si>
  <si>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</si>
  <si>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</si>
  <si>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</si>
  <si>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</si>
  <si>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</si>
  <si>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</si>
  <si>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</si>
  <si>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</si>
  <si>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</si>
  <si>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</si>
  <si>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</si>
  <si>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</si>
  <si>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</si>
  <si>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</si>
  <si>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</si>
  <si>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</si>
  <si>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</si>
  <si>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</si>
  <si>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</si>
  <si>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</si>
  <si>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</si>
  <si>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</si>
  <si>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</si>
  <si>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</si>
  <si>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</si>
  <si>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</si>
  <si>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</si>
  <si>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</si>
  <si>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</si>
  <si>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</si>
  <si>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</si>
  <si>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</si>
  <si>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</si>
  <si>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</si>
  <si>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</si>
  <si>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</si>
  <si>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</si>
  <si>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</si>
  <si>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</si>
  <si>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</si>
  <si>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</si>
  <si>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</si>
  <si>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</si>
  <si>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</si>
  <si>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</si>
  <si>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</si>
  <si>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</si>
  <si>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</si>
  <si>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</si>
  <si>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</si>
  <si>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</si>
  <si>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</si>
  <si>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</si>
  <si>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</si>
  <si>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</si>
  <si>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</si>
  <si>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</si>
  <si>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</si>
  <si>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</si>
  <si>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</si>
  <si>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</si>
  <si>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</si>
  <si>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</si>
  <si>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</si>
  <si>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</si>
  <si>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</si>
  <si>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</si>
  <si>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</si>
  <si>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</si>
  <si>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</si>
  <si>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</si>
  <si>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</si>
  <si>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</si>
  <si>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</si>
  <si>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</si>
  <si>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</si>
  <si>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</si>
  <si>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</si>
  <si>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</si>
  <si>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</si>
  <si>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</si>
  <si>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</si>
  <si>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</si>
  <si>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</si>
  <si>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</si>
  <si>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</si>
  <si>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</si>
  <si>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</si>
  <si>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</si>
  <si>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</si>
  <si>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</si>
  <si>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</si>
  <si>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</si>
  <si>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</si>
  <si>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</si>
  <si>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</si>
  <si>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</si>
  <si>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</si>
  <si>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</si>
  <si>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</si>
  <si>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</si>
  <si>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</si>
  <si>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</si>
  <si>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</si>
  <si>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</si>
  <si>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</si>
  <si>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</si>
  <si>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</si>
  <si>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</si>
  <si>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</si>
  <si>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</si>
  <si>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</si>
  <si>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</si>
  <si>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</si>
  <si>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</si>
  <si>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</si>
  <si>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</si>
  <si>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</si>
  <si>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</si>
  <si>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</si>
  <si>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</si>
  <si>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</si>
  <si>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</si>
  <si>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</si>
  <si>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</si>
  <si>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</si>
  <si>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</si>
  <si>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</si>
  <si>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</si>
  <si>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</si>
  <si>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</si>
  <si>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</si>
  <si>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</si>
  <si>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</si>
  <si>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</si>
  <si>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</si>
  <si>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</si>
  <si>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</si>
  <si>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</si>
  <si>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</si>
  <si>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</si>
  <si>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</si>
  <si>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</si>
  <si>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</si>
  <si>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</si>
  <si>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</si>
  <si>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</si>
  <si>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</si>
  <si>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</si>
  <si>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</si>
  <si>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</si>
  <si>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</si>
  <si>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</si>
  <si>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</si>
  <si>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</si>
  <si>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</si>
  <si>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</si>
  <si>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</si>
  <si>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</si>
  <si>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</si>
  <si>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</si>
  <si>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</si>
  <si>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</si>
  <si>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</si>
  <si>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</si>
  <si>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</si>
  <si>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</si>
  <si>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</si>
  <si>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</si>
  <si>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</si>
  <si>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</si>
  <si>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</si>
  <si>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</si>
  <si>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</si>
  <si>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</si>
  <si>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</si>
  <si>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</si>
  <si>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</si>
  <si>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</si>
  <si>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</si>
  <si>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</si>
  <si>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</si>
  <si>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</si>
  <si>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</si>
  <si>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</si>
  <si>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</si>
  <si>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</si>
  <si>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</si>
  <si>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</si>
  <si>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</si>
  <si>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</si>
  <si>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</si>
  <si>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</si>
  <si>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</si>
  <si>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</si>
  <si>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</si>
  <si>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</si>
  <si>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</si>
  <si>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</si>
  <si>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</si>
  <si>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</si>
  <si>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</si>
  <si>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</si>
  <si>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</si>
  <si>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</si>
  <si>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</si>
  <si>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</si>
  <si>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</si>
  <si>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</si>
  <si>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</si>
  <si>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</si>
  <si>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</si>
  <si>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</si>
  <si>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</si>
  <si>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</si>
  <si>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</si>
  <si>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</si>
  <si>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</si>
  <si>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</si>
  <si>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</si>
  <si>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</si>
  <si>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</si>
  <si>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</si>
  <si>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</si>
  <si>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</si>
  <si>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</si>
  <si>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</si>
  <si>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</si>
  <si>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</si>
  <si>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</si>
  <si>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</si>
  <si>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</si>
  <si>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</si>
  <si>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</si>
  <si>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</si>
  <si>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</si>
  <si>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</si>
  <si>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</si>
  <si>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</si>
  <si>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</si>
  <si>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</si>
  <si>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</si>
  <si>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</si>
  <si>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</si>
  <si>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</si>
  <si>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</si>
  <si>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</si>
  <si>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</si>
  <si>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</si>
  <si>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</si>
  <si>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</si>
  <si>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</si>
  <si>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</si>
  <si>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</si>
  <si>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</si>
  <si>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</si>
  <si>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</si>
  <si>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</si>
  <si>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</si>
  <si>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</si>
  <si>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</si>
  <si>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</si>
  <si>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</si>
  <si>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</si>
  <si>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</si>
  <si>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</si>
  <si>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</si>
  <si>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</si>
  <si>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</si>
  <si>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</si>
  <si>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</si>
  <si>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</si>
  <si>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</si>
  <si>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</si>
  <si>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</si>
  <si>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</si>
  <si>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</si>
  <si>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</si>
  <si>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</si>
  <si>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</si>
  <si>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</si>
  <si>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</si>
  <si>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</si>
  <si>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</si>
  <si>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</si>
  <si>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</si>
  <si>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</si>
  <si>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</si>
  <si>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</si>
  <si>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</si>
  <si>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</si>
  <si>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</si>
  <si>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</si>
  <si>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</si>
  <si>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</si>
  <si>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</si>
  <si>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</si>
  <si>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</si>
  <si>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</si>
  <si>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</si>
  <si>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</si>
  <si>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</si>
  <si>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</si>
  <si>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</si>
  <si>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</si>
  <si>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</si>
  <si>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</si>
  <si>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</si>
  <si>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</si>
  <si>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</si>
  <si>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</si>
  <si>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</si>
  <si>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</si>
  <si>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</si>
  <si>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</si>
  <si>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</si>
  <si>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</si>
  <si>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</si>
  <si>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</si>
  <si>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</si>
  <si>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</si>
  <si>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</si>
  <si>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</si>
  <si>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</si>
  <si>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</si>
  <si>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</si>
  <si>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</si>
  <si>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</si>
  <si>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</si>
  <si>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</si>
  <si>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</si>
  <si>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</si>
  <si>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</si>
  <si>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</si>
  <si>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</si>
  <si>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</si>
  <si>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</si>
  <si>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</si>
  <si>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</si>
  <si>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</si>
  <si>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</si>
  <si>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</si>
  <si>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</si>
  <si>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</si>
  <si>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</si>
  <si>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</si>
  <si>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</si>
  <si>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</si>
  <si>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</si>
  <si>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</si>
  <si>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</si>
  <si>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</si>
  <si>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</si>
  <si>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</si>
  <si>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</si>
  <si>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</si>
  <si>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</si>
  <si>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</si>
  <si>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</si>
  <si>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</si>
  <si>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</si>
  <si>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</si>
  <si>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</si>
  <si>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</si>
  <si>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</si>
  <si>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</si>
  <si>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</si>
  <si>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</si>
  <si>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</si>
  <si>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</si>
  <si>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</si>
  <si>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</si>
  <si>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</si>
  <si>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</si>
  <si>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</si>
  <si>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</si>
  <si>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</si>
  <si>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</si>
  <si>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</si>
  <si>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</si>
  <si>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</si>
  <si>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</si>
  <si>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</si>
  <si>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</si>
  <si>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</si>
  <si>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</si>
  <si>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</si>
  <si>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</si>
  <si>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</si>
  <si>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</si>
  <si>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</si>
  <si>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</si>
  <si>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</si>
  <si>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</si>
  <si>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</si>
  <si>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</si>
  <si>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</si>
  <si>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</si>
  <si>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</si>
  <si>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</si>
  <si>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</si>
  <si>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</si>
  <si>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</si>
  <si>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</si>
  <si>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</si>
  <si>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</si>
  <si>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</si>
  <si>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</si>
  <si>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</si>
  <si>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</si>
  <si>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</si>
  <si>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</si>
  <si>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</si>
  <si>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</si>
  <si>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</si>
  <si>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</si>
  <si>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</si>
  <si>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</si>
  <si>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</si>
  <si>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</si>
  <si>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</si>
  <si>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</si>
  <si>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</si>
  <si>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</si>
  <si>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</si>
  <si>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</si>
  <si>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</si>
  <si>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</si>
  <si>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</si>
  <si>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</si>
  <si>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</si>
  <si>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</si>
  <si>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</si>
  <si>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</si>
  <si>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</si>
  <si>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</si>
  <si>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</si>
  <si>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</si>
  <si>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</si>
  <si>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</si>
  <si>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</si>
  <si>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</si>
  <si>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</si>
  <si>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</si>
  <si>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</si>
  <si>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</si>
  <si>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</si>
  <si>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</si>
  <si>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</si>
  <si>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</si>
  <si>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</si>
  <si>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</si>
  <si>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</si>
  <si>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</si>
  <si>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</si>
  <si>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</si>
  <si>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</si>
  <si>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</si>
  <si>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</si>
  <si>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</si>
  <si>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</si>
  <si>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</si>
  <si>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</si>
  <si>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</si>
  <si>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</si>
  <si>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</si>
  <si>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</si>
  <si>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</si>
  <si>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</si>
  <si>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</si>
  <si>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</si>
  <si>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</si>
  <si>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</si>
  <si>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</si>
  <si>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</si>
  <si>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</si>
  <si>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</si>
  <si>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</si>
  <si>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</si>
  <si>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</si>
  <si>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</si>
  <si>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</si>
  <si>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</si>
  <si>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</si>
  <si>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</si>
  <si>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</si>
  <si>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</si>
  <si>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</si>
  <si>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</si>
  <si>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</si>
  <si>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</si>
  <si>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</si>
  <si>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</si>
  <si>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</si>
  <si>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</si>
  <si>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</si>
  <si>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</si>
  <si>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</si>
  <si>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</si>
  <si>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</si>
  <si>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</si>
  <si>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</si>
  <si>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</si>
  <si>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</si>
  <si>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</si>
  <si>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</si>
  <si>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</si>
  <si>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</si>
  <si>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</si>
  <si>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</si>
  <si>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</si>
  <si>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</si>
  <si>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</si>
  <si>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</si>
  <si>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</si>
  <si>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</si>
  <si>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</si>
  <si>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</si>
  <si>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</si>
  <si>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</si>
  <si>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</si>
  <si>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</si>
  <si>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</si>
  <si>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</si>
  <si>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</si>
  <si>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</si>
  <si>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</si>
  <si>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</si>
  <si>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</si>
  <si>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</si>
  <si>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</si>
  <si>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</si>
  <si>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</si>
  <si>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</si>
  <si>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</si>
  <si>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</si>
  <si>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</si>
  <si>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</si>
  <si>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</si>
  <si>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</si>
  <si>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</si>
  <si>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</si>
  <si>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</si>
  <si>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</si>
  <si>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</si>
  <si>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</si>
  <si>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</si>
  <si>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</si>
  <si>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</si>
  <si>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</si>
  <si>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</si>
  <si>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</si>
  <si>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</si>
  <si>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</si>
  <si>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</si>
  <si>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</si>
  <si>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</si>
  <si>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</si>
  <si>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</si>
  <si>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</si>
  <si>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</si>
  <si>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</si>
  <si>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</si>
  <si>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</si>
  <si>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</si>
  <si>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</si>
  <si>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</si>
  <si>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</si>
  <si>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</si>
  <si>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</si>
  <si>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</si>
  <si>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</si>
  <si>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</si>
  <si>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</si>
  <si>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</si>
  <si>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</si>
  <si>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</si>
  <si>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</si>
  <si>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</si>
  <si>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</si>
  <si>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</si>
  <si>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</si>
  <si>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</si>
  <si>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</si>
  <si>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</si>
  <si>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</si>
  <si>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</si>
  <si>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</si>
  <si>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</si>
  <si>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</si>
  <si>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</si>
  <si>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</si>
  <si>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</si>
  <si>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</si>
  <si>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</si>
  <si>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</si>
  <si>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</si>
  <si>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</si>
  <si>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</si>
  <si>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</si>
  <si>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</si>
  <si>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</si>
  <si>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</si>
  <si>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</si>
  <si>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</si>
  <si>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</si>
  <si>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</si>
  <si>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</si>
  <si>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</si>
  <si>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</si>
  <si>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</si>
  <si>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</si>
  <si>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</si>
  <si>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</si>
  <si>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</si>
  <si>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</si>
  <si>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</si>
  <si>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</si>
  <si>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</si>
  <si>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</si>
  <si>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</si>
  <si>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</si>
  <si>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</si>
  <si>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</si>
  <si>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</si>
  <si>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</si>
  <si>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</si>
  <si>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</si>
  <si>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</si>
  <si>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</si>
  <si>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</si>
  <si>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</si>
  <si>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</si>
  <si>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</si>
  <si>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</si>
  <si>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</si>
  <si>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</si>
  <si>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</si>
  <si>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</si>
  <si>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</si>
  <si>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</si>
  <si>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</si>
  <si>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</si>
  <si>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</si>
  <si>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</si>
  <si>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</si>
  <si>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</si>
  <si>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</si>
  <si>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</si>
  <si>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</si>
  <si>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</si>
  <si>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</si>
  <si>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</si>
  <si>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</si>
  <si>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</si>
  <si>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</si>
  <si>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</si>
  <si>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</si>
  <si>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</si>
  <si>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</si>
  <si>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</si>
  <si>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</si>
  <si>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</si>
  <si>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</si>
  <si>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</si>
  <si>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</si>
  <si>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</si>
  <si>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</si>
  <si>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</si>
  <si>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</si>
  <si>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</si>
  <si>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</si>
  <si>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</si>
  <si>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</si>
  <si>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</si>
  <si>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</si>
  <si>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</si>
  <si>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</si>
  <si>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</si>
  <si>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</si>
  <si>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</si>
  <si>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</si>
  <si>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</si>
  <si>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</si>
  <si>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</si>
  <si>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</si>
  <si>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</si>
  <si>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</si>
  <si>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</si>
  <si>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</si>
  <si>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</si>
  <si>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</si>
  <si>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</si>
  <si>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</si>
  <si>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</si>
  <si>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</si>
  <si>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</si>
  <si>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</si>
  <si>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</si>
  <si>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</si>
  <si>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</si>
  <si>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</si>
  <si>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</si>
  <si>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</si>
  <si>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</si>
  <si>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</si>
  <si>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</si>
  <si>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</si>
  <si>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</si>
  <si>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</si>
  <si>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</si>
  <si>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</si>
  <si>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</si>
  <si>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</si>
  <si>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</si>
  <si>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</si>
  <si>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</si>
  <si>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</si>
  <si>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</si>
  <si>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</si>
  <si>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</si>
  <si>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</si>
  <si>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</si>
  <si>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</si>
  <si>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</si>
  <si>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</si>
  <si>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</si>
  <si>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</si>
  <si>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</si>
  <si>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</si>
  <si>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</si>
  <si>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</si>
  <si>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</si>
  <si>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</si>
  <si>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</si>
  <si>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</si>
  <si>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</si>
  <si>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</si>
  <si>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</si>
  <si>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</si>
  <si>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</si>
  <si>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</si>
  <si>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</si>
  <si>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</si>
  <si>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</si>
  <si>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</si>
  <si>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</si>
  <si>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</si>
  <si>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</si>
  <si>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</si>
  <si>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</si>
  <si>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</si>
  <si>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</si>
  <si>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</si>
  <si>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</si>
  <si>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</si>
  <si>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</si>
  <si>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</si>
  <si>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</si>
  <si>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</si>
  <si>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</si>
  <si>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</si>
  <si>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</si>
  <si>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</si>
  <si>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</si>
  <si>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</si>
  <si>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</si>
  <si>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</si>
  <si>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</si>
  <si>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</si>
  <si>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</si>
  <si>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</si>
  <si>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</si>
  <si>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</si>
  <si>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</si>
  <si>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</si>
  <si>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</si>
  <si>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</si>
  <si>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</si>
  <si>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</si>
  <si>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</si>
  <si>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</si>
  <si>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</si>
  <si>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</si>
  <si>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</si>
  <si>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</si>
  <si>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</si>
  <si>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</si>
  <si>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</si>
  <si>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</si>
  <si>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</si>
  <si>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</si>
  <si>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</si>
  <si>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</si>
  <si>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</si>
  <si>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</si>
  <si>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</si>
  <si>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</si>
  <si>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</si>
  <si>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</si>
  <si>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</si>
  <si>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</si>
  <si>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</si>
  <si>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</si>
  <si>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</si>
  <si>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</si>
  <si>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</si>
  <si>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</si>
  <si>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</si>
  <si>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</si>
  <si>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</si>
  <si>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</si>
  <si>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</si>
  <si>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</si>
  <si>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</si>
  <si>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</si>
  <si>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</si>
  <si>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</si>
  <si>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</si>
  <si>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</si>
  <si>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</si>
  <si>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</si>
  <si>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</si>
  <si>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</si>
  <si>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</si>
  <si>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</si>
  <si>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</si>
  <si>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</si>
  <si>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</si>
  <si>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</si>
  <si>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</si>
  <si>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</si>
  <si>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</si>
  <si>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</si>
  <si>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</si>
  <si>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</si>
  <si>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</si>
  <si>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</si>
  <si>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</si>
  <si>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</si>
  <si>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</si>
  <si>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</si>
  <si>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</si>
  <si>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</si>
  <si>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</si>
  <si>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</si>
  <si>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</si>
  <si>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</si>
  <si>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</si>
  <si>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</si>
  <si>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</si>
  <si>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</si>
  <si>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</si>
  <si>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</si>
  <si>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</si>
  <si>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</si>
  <si>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</si>
  <si>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</si>
  <si>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</si>
  <si>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</si>
  <si>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</si>
  <si>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</si>
  <si>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</si>
  <si>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</si>
  <si>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</si>
  <si>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</si>
  <si>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</si>
  <si>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</si>
  <si>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</si>
  <si>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</si>
  <si>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</si>
  <si>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</si>
  <si>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</si>
  <si>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</si>
  <si>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</si>
  <si>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</si>
  <si>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</si>
  <si>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</si>
  <si>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</si>
  <si>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</si>
  <si>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</si>
  <si>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</si>
  <si>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</si>
  <si>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</si>
  <si>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</si>
  <si>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</si>
  <si>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</si>
  <si>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</si>
  <si>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</si>
  <si>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</si>
  <si>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</si>
  <si>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</si>
  <si>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</si>
  <si>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</si>
  <si>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</si>
  <si>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</si>
  <si>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</si>
  <si>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</si>
  <si>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</si>
  <si>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</si>
  <si>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</si>
  <si>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</si>
  <si>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</si>
  <si>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</si>
  <si>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</si>
  <si>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</si>
  <si>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</si>
  <si>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</si>
  <si>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</si>
  <si>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</si>
  <si>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</si>
  <si>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</si>
  <si>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</si>
  <si>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</si>
  <si>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</si>
  <si>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</si>
  <si>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</si>
  <si>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</si>
  <si>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</si>
  <si>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</si>
  <si>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</si>
  <si>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</si>
  <si>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</si>
  <si>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</si>
  <si>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</si>
  <si>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</si>
  <si>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</si>
  <si>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</si>
  <si>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</si>
  <si>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</si>
  <si>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</si>
  <si>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</si>
  <si>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</si>
  <si>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</si>
  <si>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</si>
  <si>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</si>
  <si>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</si>
  <si>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</si>
  <si>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</si>
  <si>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</si>
  <si>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</si>
  <si>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</si>
  <si>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</si>
  <si>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</si>
  <si>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</si>
  <si>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</si>
  <si>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</si>
  <si>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</si>
  <si>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</si>
  <si>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</si>
  <si>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</si>
  <si>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</si>
  <si>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</si>
  <si>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</si>
  <si>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</si>
  <si>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</si>
  <si>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</si>
  <si>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</si>
  <si>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</si>
  <si>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</si>
  <si>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</si>
  <si>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</si>
  <si>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</si>
  <si>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</si>
  <si>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</si>
  <si>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</si>
  <si>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</si>
  <si>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</si>
  <si>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</si>
  <si>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</si>
  <si>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</si>
  <si>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</si>
  <si>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</si>
  <si>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</si>
  <si>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</si>
  <si>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</si>
  <si>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</si>
  <si>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</si>
  <si>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</si>
  <si>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</si>
  <si>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</si>
  <si>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</si>
  <si>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</si>
  <si>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</si>
  <si>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</si>
  <si>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</si>
  <si>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</si>
  <si>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</si>
  <si>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</si>
  <si>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</si>
  <si>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</si>
  <si>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</si>
  <si>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</si>
  <si>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</si>
  <si>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</si>
  <si>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</si>
  <si>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</si>
  <si>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</si>
  <si>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</si>
  <si>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</si>
  <si>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</si>
  <si>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</si>
  <si>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</si>
  <si>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</si>
  <si>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</si>
  <si>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</si>
  <si>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</si>
  <si>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</si>
  <si>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</si>
  <si>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</si>
  <si>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</si>
  <si>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</si>
  <si>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</si>
  <si>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</si>
  <si>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</si>
  <si>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</si>
  <si>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</si>
  <si>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</si>
  <si>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</si>
  <si>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</si>
  <si>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</si>
  <si>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</si>
  <si>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</si>
  <si>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</si>
  <si>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</si>
  <si>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</si>
  <si>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</si>
  <si>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</si>
  <si>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</si>
  <si>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</si>
  <si>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</si>
  <si>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</si>
  <si>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</si>
  <si>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</si>
  <si>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</si>
  <si>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</si>
  <si>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</si>
  <si>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</si>
  <si>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</si>
  <si>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</si>
  <si>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</si>
  <si>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</si>
  <si>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</si>
  <si>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</si>
  <si>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</si>
  <si>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</si>
  <si>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</si>
  <si>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</si>
  <si>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</si>
  <si>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</si>
  <si>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</si>
  <si>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</si>
  <si>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</si>
  <si>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</si>
  <si>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</si>
  <si>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</si>
  <si>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</si>
  <si>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</si>
  <si>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</si>
  <si>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</si>
  <si>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</si>
  <si>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</si>
  <si>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</si>
  <si>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</si>
  <si>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</si>
  <si>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</si>
  <si>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</si>
  <si>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</si>
  <si>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</si>
  <si>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</si>
  <si>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</si>
  <si>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</si>
  <si>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</si>
  <si>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</si>
  <si>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</si>
  <si>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</si>
  <si>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</si>
  <si>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</si>
  <si>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</si>
  <si>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</si>
  <si>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</si>
  <si>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</si>
  <si>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</si>
  <si>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</si>
  <si>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</si>
  <si>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</si>
  <si>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</si>
  <si>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</si>
  <si>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</si>
  <si>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</si>
  <si>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</si>
  <si>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</si>
  <si>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</si>
  <si>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</si>
  <si>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</si>
  <si>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</si>
  <si>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</si>
  <si>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</si>
  <si>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</si>
  <si>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</si>
  <si>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</si>
  <si>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</si>
  <si>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</si>
  <si>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</si>
  <si>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</si>
  <si>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</si>
  <si>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</si>
  <si>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</si>
  <si>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</si>
  <si>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</si>
  <si>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</si>
  <si>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</si>
  <si>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</si>
  <si>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</si>
  <si>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</si>
  <si>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</si>
  <si>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</si>
  <si>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</si>
  <si>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</si>
  <si>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</si>
  <si>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</si>
  <si>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</si>
  <si>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</si>
  <si>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</si>
  <si>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</si>
  <si>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</si>
  <si>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</si>
  <si>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</si>
  <si>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</si>
  <si>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</si>
  <si>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</si>
  <si>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</si>
  <si>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</si>
  <si>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</si>
  <si>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</si>
  <si>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</si>
  <si>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</si>
  <si>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</si>
  <si>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</si>
  <si>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</si>
  <si>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</si>
  <si>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</si>
  <si>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</si>
  <si>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</si>
  <si>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</si>
  <si>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</si>
  <si>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</si>
  <si>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</si>
  <si>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</si>
  <si>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</si>
  <si>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</si>
  <si>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</si>
  <si>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</si>
  <si>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</si>
  <si>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</si>
  <si>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</si>
  <si>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</si>
  <si>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</si>
  <si>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</si>
  <si>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</si>
  <si>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</si>
  <si>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</si>
  <si>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</si>
  <si>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</si>
  <si>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</si>
  <si>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</si>
  <si>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</si>
  <si>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</si>
  <si>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</si>
  <si>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</si>
  <si>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</si>
  <si>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</si>
  <si>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</si>
  <si>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</si>
  <si>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</si>
  <si>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</si>
  <si>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</si>
  <si>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</si>
  <si>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</si>
  <si>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</si>
  <si>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</si>
  <si>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</si>
  <si>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</si>
  <si>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</si>
  <si>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</si>
  <si>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</si>
  <si>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</si>
  <si>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</si>
  <si>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</si>
  <si>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</si>
  <si>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</si>
  <si>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</si>
  <si>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</si>
  <si>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</si>
  <si>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</si>
  <si>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</si>
  <si>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</si>
  <si>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</si>
  <si>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</si>
  <si>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</si>
  <si>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</si>
  <si>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</si>
  <si>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</si>
  <si>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</si>
  <si>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</si>
  <si>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</si>
  <si>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</si>
  <si>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</si>
  <si>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</si>
  <si>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</si>
  <si>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</si>
  <si>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</si>
  <si>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</si>
  <si>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</si>
  <si>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</si>
  <si>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</si>
  <si>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</si>
  <si>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</si>
  <si>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</si>
  <si>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</si>
  <si>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</si>
  <si>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</si>
  <si>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</si>
  <si>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</si>
  <si>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</si>
  <si>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</si>
  <si>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</si>
  <si>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</si>
  <si>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</si>
  <si>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</si>
  <si>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</si>
  <si>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</si>
  <si>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</si>
  <si>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</si>
  <si>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</si>
  <si>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</si>
  <si>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</si>
  <si>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</si>
  <si>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</si>
  <si>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</si>
  <si>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</si>
  <si>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</si>
  <si>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</si>
  <si>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</si>
  <si>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</si>
  <si>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</si>
  <si>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</si>
  <si>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</si>
  <si>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</si>
  <si>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</si>
  <si>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</si>
  <si>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</si>
  <si>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</si>
  <si>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</si>
  <si>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</si>
  <si>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</si>
  <si>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</si>
  <si>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</si>
  <si>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</si>
  <si>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</si>
  <si>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</si>
  <si>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</si>
  <si>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</si>
  <si>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</si>
  <si>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</si>
  <si>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</si>
  <si>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</si>
  <si>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</si>
  <si>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</si>
  <si>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</si>
  <si>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</si>
  <si>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</si>
  <si>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</si>
  <si>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</si>
  <si>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</si>
  <si>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</si>
  <si>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</si>
  <si>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</si>
  <si>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</si>
  <si>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</si>
  <si>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</si>
  <si>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</si>
  <si>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</si>
  <si>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</si>
  <si>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</si>
  <si>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</si>
  <si>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</si>
  <si>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</si>
  <si>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</si>
  <si>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</si>
  <si>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</si>
  <si>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</si>
  <si>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</si>
  <si>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</si>
  <si>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</si>
  <si>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</si>
  <si>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</si>
  <si>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</si>
  <si>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</si>
  <si>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</si>
  <si>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</si>
  <si>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</si>
  <si>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</si>
  <si>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</si>
  <si>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</si>
  <si>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</si>
  <si>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</si>
  <si>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</si>
  <si>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</si>
  <si>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</si>
  <si>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</si>
  <si>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</si>
  <si>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</si>
  <si>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</si>
  <si>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</si>
  <si>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</si>
  <si>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</si>
  <si>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</si>
  <si>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</si>
  <si>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</si>
  <si>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</si>
  <si>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</si>
  <si>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</si>
  <si>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</si>
  <si>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</si>
  <si>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</si>
  <si>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</si>
  <si>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</si>
  <si>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</si>
  <si>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</si>
  <si>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</si>
  <si>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</si>
  <si>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</si>
  <si>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</si>
  <si>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</si>
  <si>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</si>
  <si>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</si>
  <si>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</si>
  <si>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</si>
  <si>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</si>
  <si>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</si>
  <si>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</si>
  <si>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</si>
  <si>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</si>
  <si>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</si>
  <si>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</si>
  <si>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</si>
  <si>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</si>
  <si>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</si>
  <si>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</si>
  <si>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</si>
  <si>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</si>
  <si>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</si>
  <si>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</si>
  <si>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</si>
  <si>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</si>
  <si>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</si>
  <si>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</si>
  <si>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</si>
  <si>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</si>
  <si>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</si>
  <si>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</si>
  <si>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</si>
  <si>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</si>
  <si>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</si>
  <si>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</si>
  <si>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</si>
  <si>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</si>
  <si>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</si>
  <si>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</si>
  <si>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</si>
  <si>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</si>
  <si>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</si>
  <si>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</si>
  <si>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</si>
  <si>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</si>
  <si>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</si>
  <si>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</si>
  <si>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</si>
  <si>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</si>
  <si>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</si>
  <si>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</si>
  <si>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</si>
  <si>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</si>
  <si>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</si>
  <si>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</si>
  <si>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</si>
  <si>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</si>
  <si>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</si>
  <si>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</si>
  <si>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</si>
  <si>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</si>
  <si>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</si>
  <si>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</si>
  <si>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</si>
  <si>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</si>
  <si>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</si>
  <si>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</si>
  <si>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</si>
  <si>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</si>
  <si>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</si>
  <si>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</si>
  <si>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</si>
  <si>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</si>
  <si>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</si>
  <si>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</si>
  <si>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</si>
  <si>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</si>
  <si>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</si>
  <si>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</si>
  <si>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</si>
  <si>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</si>
  <si>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</si>
  <si>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</si>
  <si>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</si>
  <si>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</si>
  <si>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</si>
  <si>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</si>
  <si>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</si>
  <si>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</si>
  <si>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</si>
  <si>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</si>
  <si>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</si>
  <si>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</si>
  <si>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</si>
  <si>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</si>
  <si>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</si>
  <si>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</si>
  <si>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</si>
  <si>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</si>
  <si>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</si>
  <si>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</si>
  <si>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</si>
  <si>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</si>
  <si>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</si>
  <si>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</si>
  <si>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</si>
  <si>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</si>
  <si>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</si>
  <si>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</si>
  <si>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</si>
  <si>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</si>
  <si>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</si>
  <si>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</si>
  <si>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</si>
  <si>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</si>
  <si>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</si>
  <si>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</si>
  <si>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</si>
  <si>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</si>
  <si>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</si>
  <si>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</si>
  <si>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</si>
  <si>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</si>
  <si>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</si>
  <si>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</si>
  <si>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</si>
  <si>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</si>
  <si>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</si>
  <si>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</si>
  <si>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</si>
  <si>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</si>
  <si>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</si>
  <si>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</si>
  <si>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</si>
  <si>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</si>
  <si>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</si>
  <si>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</si>
  <si>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</si>
  <si>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</si>
  <si>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</si>
  <si>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</si>
  <si>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</si>
  <si>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</si>
  <si>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</si>
  <si>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</si>
  <si>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</si>
  <si>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</si>
  <si>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Equipe pronta as 09:26, em intervalo as 13:46 até 15:16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</si>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</sst>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637" activePane="bottomRight" state="frozen"/>
      <selection pane="bottomRight" activeCell="BK644" sqref="BK6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/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78"/>
      <c r="BN639" s="178"/>
      <c r="BO639" s="209"/>
      <c r="BP639" s="243" t="s">
        <v>317</v>
      </c>
      <c r="BQ639" s="13" t="str">
        <f t="shared" si="59"/>
        <v>Produção</v>
      </c>
      <c r="BR639" s="19">
        <f t="shared" si="60"/>
        <v>1</v>
      </c>
      <c r="BS639" s="19">
        <f t="shared" si="61"/>
        <v>0</v>
      </c>
      <c r="BT639" s="218" t="str">
        <f t="shared" si="62"/>
        <v/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/>
      <c r="AU643" s="266"/>
      <c r="AV643" s="266"/>
      <c r="AW643" s="266"/>
      <c r="AX643" s="240"/>
      <c r="AY643" s="181" t="str">
        <f>IF(D643="","*",IFERROR(IF(ISODD(COUNT(AS643:AX643)),"ERRO",SUM((AT643-AS643),(AV643-AU643),(AX643-AW643))),"ERRO"))</f>
        <v>ERRO</v>
      </c>
      <c r="AZ643" s="161"/>
      <c r="BA643" s="241"/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78"/>
      <c r="BN643" s="178"/>
      <c r="BO643" s="209"/>
      <c r="BP643" s="243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8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361"/>
      <c r="BL644" s="183"/>
      <c r="BM644" s="178"/>
      <c r="BN644" s="178"/>
      <c r="BO644" s="209"/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361"/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361"/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361"/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361"/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361"/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1</v>
      </c>
      <c r="BI650" s="242"/>
      <c r="BJ650" s="269" t="s">
        <v>1906</v>
      </c>
      <c r="BK650" s="361"/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1907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/>
      <c r="AS652" s="264"/>
      <c r="AT652" s="264"/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0</v>
      </c>
      <c r="AZ652" s="161"/>
      <c r="BA652" s="241"/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1908</v>
      </c>
      <c r="BK652" s="361"/>
      <c r="BL652" s="183"/>
      <c r="BM652" s="178"/>
      <c r="BN652" s="178"/>
      <c r="BO652" s="209"/>
      <c r="BP652" s="243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8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1909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1910</v>
      </c>
      <c r="BK653" s="362" t="s">
        <v>1910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1911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1912</v>
      </c>
      <c r="BK654" s="361"/>
      <c r="BL654" s="183"/>
      <c r="BM654" s="178"/>
      <c r="BN654" s="178"/>
      <c r="BO654" s="209"/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1913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/>
      <c r="AS655" s="264"/>
      <c r="AT655" s="264"/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/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1914</v>
      </c>
      <c r="BK655" s="362" t="s">
        <v>1914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1915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1916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/>
      <c r="AT656" s="264"/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/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1</v>
      </c>
      <c r="BI656" s="242"/>
      <c r="BJ656" s="269" t="s">
        <v>1917</v>
      </c>
      <c r="BK656" s="361"/>
      <c r="BL656" s="183"/>
      <c r="BM656" s="178"/>
      <c r="BN656" s="178"/>
      <c r="BO656" s="209"/>
      <c r="BP656" s="243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1918</v>
      </c>
      <c r="N657" s="334" t="s">
        <v>1919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1920</v>
      </c>
      <c r="BK657" s="361"/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1921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1922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1923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1923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1924</v>
      </c>
      <c r="W666" s="262" t="s">
        <v>1923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1923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1925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1926</v>
      </c>
      <c r="W672" s="262" t="s">
        <v>1881</v>
      </c>
      <c r="X672" s="211" t="s">
        <v>668</v>
      </c>
      <c r="Y672" s="178"/>
      <c r="Z672" s="178"/>
      <c r="AA672" s="84" t="s">
        <v>1927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1909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1928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1929</v>
      </c>
      <c r="W677" s="262" t="s">
        <v>1930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1930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1931</v>
      </c>
      <c r="W679" s="262" t="s">
        <v>1930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1916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/>
      </c>
      <c r="B681" s="167"/>
      <c r="C681" s="8" t="str">
        <f>IF(BS_CONTROLE[[#This Row],[DATA]]="","",WEEKNUM(BS_CONTROLE[[#This Row],[DATA]]))</f>
        <v/>
      </c>
      <c r="D681" s="211"/>
      <c r="E681" s="272">
        <v>594</v>
      </c>
      <c r="F681" s="161"/>
      <c r="G681" s="159" t="str">
        <f>IF(D681="","*",VLOOKUP(F681,BS_ATIVIDADE[#All],3,FALSE))</f>
        <v>*</v>
      </c>
      <c r="H681" s="163"/>
      <c r="I681" s="163"/>
      <c r="J681" s="221"/>
      <c r="K681" s="221"/>
      <c r="L681" s="176"/>
      <c r="M681" s="19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4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6"/>
      <c r="R681" s="10" t="str">
        <f>IFERROR(_xlfn.XLOOKUP(F681, BS_ATIVIDADE[ATIVIDADE],BS_ATIVIDADE[UNIDADE] ), "*")</f>
        <v>*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0"/>
      <c r="W681" s="262"/>
      <c r="X681" s="211" t="s">
        <v>668</v>
      </c>
      <c r="Y681" s="178"/>
      <c r="Z681" s="178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79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3" t="str">
        <f>IF(BS_CONTROLE[[#This Row],[Local - Partida]]=0, "-", BS_CONTROLE[[#This Row],[Local - Partida]])</f>
        <v>-</v>
      </c>
      <c r="AL681" s="263" t="str">
        <f>IF(BS_CONTROLE[[#This Row],[Local - Encerramento]]=0, "-", BS_CONTROLE[[#This Row],[Local - Encerramento]])</f>
        <v>-</v>
      </c>
      <c r="AM681" s="263" t="str">
        <f>IF(BS_CONTROLE[[#This Row],[Entre - Estações]]=0, "-", BS_CONTROLE[[#This Row],[Entre - Estações]])</f>
        <v>-</v>
      </c>
      <c r="AN681" s="263" t="str">
        <f>IF(BS_CONTROLE[[#This Row],[SB]]=0, "-", BS_CONTROLE[[#This Row],[SB]])</f>
        <v>-</v>
      </c>
      <c r="AO681" s="245" t="str">
        <f>IF(BS_CONTROLE[[#This Row],[SUB]]=0, "-", BS_CONTROLE[[#This Row],[SUB]])</f>
        <v>-</v>
      </c>
      <c r="AP681" s="246" t="str">
        <f>IF(BS_CONTROLE[[#This Row],[KM - Inicio]]=0, "-", BS_CONTROLE[[#This Row],[KM - Inicio]])</f>
        <v>-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 t="str">
        <f>IF(D681="","*",IFERROR(IF(ISODD(COUNT(AS681:AX681)),"ERRO",SUM((AT681-AS681),(AV681-AU681),(AX681-AW681))),"ERRO"))</f>
        <v>*</v>
      </c>
      <c r="AZ681" s="161"/>
      <c r="BA681" s="241"/>
      <c r="BB681" s="177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 t="str">
        <f>IFERROR(_xlfn.XLOOKUP(AO681, BASE_MAPA!$D$2:$D$260, BASE_MAPA!$I$2:$I$260), "ERRO")</f>
        <v>ERRO</v>
      </c>
      <c r="BF681" s="247" t="str">
        <f>IF(BS_CONTROLE[[#This Row],[Responsavel pelo boletim]]=0, "-", BS_CONTROLE[[#This Row],[Responsavel pelo boletim]])</f>
        <v>-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3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9" operator="equal">
      <formula>"OPORTUNIDADE"</formula>
    </cfRule>
  </conditionalFormatting>
  <conditionalFormatting sqref="AZ6:AZ523">
    <cfRule type="expression" dxfId="279" priority="18714">
      <formula>$BU6=1</formula>
    </cfRule>
  </conditionalFormatting>
  <conditionalFormatting sqref="BQ6:BQ800">
    <cfRule type="cellIs" dxfId="278" priority="18725" operator="equal">
      <formula>"Produção e Intervalo"</formula>
    </cfRule>
    <cfRule type="cellIs" dxfId="277" priority="18726" operator="equal">
      <formula>"Aderente"</formula>
    </cfRule>
    <cfRule type="cellIs" dxfId="276" priority="18727" operator="equal">
      <formula>"Intervalo"</formula>
    </cfRule>
    <cfRule type="cellIs" dxfId="275" priority="18728" operator="equal">
      <formula>"Produção"</formula>
    </cfRule>
    <cfRule type="cellIs" dxfId="274" priority="18729" operator="equal">
      <formula>"ERRO"</formula>
    </cfRule>
  </conditionalFormatting>
  <conditionalFormatting sqref="BR6:BS801">
    <cfRule type="cellIs" dxfId="273" priority="18707" operator="equal">
      <formula>"*"</formula>
    </cfRule>
    <cfRule type="cellIs" dxfId="272" priority="18708" operator="greaterThanOrEqual">
      <formula>1</formula>
    </cfRule>
    <cfRule type="cellIs" dxfId="271" priority="1870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55" operator="equal">
      <formula>"NÃO"</formula>
    </cfRule>
    <cfRule type="cellIs" dxfId="269" priority="18656" operator="equal">
      <formula>"SIM"</formula>
    </cfRule>
  </conditionalFormatting>
  <conditionalFormatting sqref="X478 X480 X483 X488:X489 X499 X506 X511:X512 X517 X520:X521">
    <cfRule type="cellIs" dxfId="268" priority="18654" operator="equal">
      <formula>"OPORTUNIDADE"</formula>
    </cfRule>
  </conditionalFormatting>
  <conditionalFormatting sqref="Z476:Z480 Z487:Z489 Z483:Z484 Z492 Z496:Z499 Z517 Z519:Z523 Z501:Z515">
    <cfRule type="cellIs" dxfId="267" priority="18652" operator="equal">
      <formula>"NÃO"</formula>
    </cfRule>
    <cfRule type="cellIs" dxfId="266" priority="18653" operator="equal">
      <formula>"SIM"</formula>
    </cfRule>
  </conditionalFormatting>
  <conditionalFormatting sqref="Z476:Z480 Z487:Z489 Z483:Z484 Z492 Z496:Z499 Z517 Z519:Z523 Z501:Z515">
    <cfRule type="cellIs" dxfId="265" priority="18651" operator="equal">
      <formula>"OPORTUNIDADE"</formula>
    </cfRule>
  </conditionalFormatting>
  <conditionalFormatting sqref="Y1048576">
    <cfRule type="cellIs" dxfId="264" priority="18536" operator="equal">
      <formula>"OPORTUNIDADE"</formula>
    </cfRule>
  </conditionalFormatting>
  <conditionalFormatting sqref="Y1048576">
    <cfRule type="cellIs" dxfId="263" priority="18534" operator="equal">
      <formula>"NÃO"</formula>
    </cfRule>
    <cfRule type="cellIs" dxfId="262" priority="18535" operator="equal">
      <formula>"SIM"</formula>
    </cfRule>
  </conditionalFormatting>
  <conditionalFormatting sqref="Z524:Z549">
    <cfRule type="cellIs" dxfId="261" priority="18271" operator="equal">
      <formula>"OPORTUNIDADE"</formula>
    </cfRule>
  </conditionalFormatting>
  <conditionalFormatting sqref="Z524:Z549">
    <cfRule type="cellIs" dxfId="260" priority="18269" operator="equal">
      <formula>"NÃO"</formula>
    </cfRule>
    <cfRule type="cellIs" dxfId="259" priority="18270" operator="equal">
      <formula>"SIM"</formula>
    </cfRule>
  </conditionalFormatting>
  <conditionalFormatting sqref="Z550">
    <cfRule type="cellIs" dxfId="258" priority="18254" operator="equal">
      <formula>"NÃO"</formula>
    </cfRule>
    <cfRule type="cellIs" dxfId="257" priority="18255" operator="equal">
      <formula>"SIM"</formula>
    </cfRule>
  </conditionalFormatting>
  <conditionalFormatting sqref="Z550">
    <cfRule type="cellIs" dxfId="256" priority="18253" operator="equal">
      <formula>"OPORTUNIDADE"</formula>
    </cfRule>
  </conditionalFormatting>
  <conditionalFormatting sqref="BI550">
    <cfRule type="iconSet" priority="182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73">
      <formula>$BU493=1</formula>
    </cfRule>
  </conditionalFormatting>
  <conditionalFormatting sqref="AZ526:AZ550">
    <cfRule type="expression" dxfId="254" priority="19033">
      <formula>$BU498=1</formula>
    </cfRule>
  </conditionalFormatting>
  <conditionalFormatting sqref="BI524:BI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6" operator="equal">
      <formula>"OPORTUNIDADE"</formula>
    </cfRule>
  </conditionalFormatting>
  <conditionalFormatting sqref="Y158">
    <cfRule type="cellIs" dxfId="252" priority="304" operator="equal">
      <formula>"NÃO"</formula>
    </cfRule>
    <cfRule type="cellIs" dxfId="251" priority="305" operator="equal">
      <formula>"SIM"</formula>
    </cfRule>
  </conditionalFormatting>
  <conditionalFormatting sqref="BI6:BI523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6">
      <iconSet showValue="0">
        <cfvo type="percent" val="0"/>
        <cfvo type="num" val="1"/>
        <cfvo type="num" val="1" gte="0"/>
      </iconSet>
    </cfRule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80" operator="equal">
      <formula>"OPORTUNIDADE"</formula>
    </cfRule>
  </conditionalFormatting>
  <conditionalFormatting sqref="Y560">
    <cfRule type="cellIs" dxfId="249" priority="178" operator="equal">
      <formula>"NÃO"</formula>
    </cfRule>
    <cfRule type="cellIs" dxfId="248" priority="179" operator="equal">
      <formula>"SIM"</formula>
    </cfRule>
  </conditionalFormatting>
  <conditionalFormatting sqref="Y561:Y564">
    <cfRule type="cellIs" dxfId="247" priority="174" operator="equal">
      <formula>"OPORTUNIDADE"</formula>
    </cfRule>
  </conditionalFormatting>
  <conditionalFormatting sqref="Y561:Y564">
    <cfRule type="cellIs" dxfId="246" priority="172" operator="equal">
      <formula>"NÃO"</formula>
    </cfRule>
    <cfRule type="cellIs" dxfId="245" priority="173" operator="equal">
      <formula>"SIM"</formula>
    </cfRule>
  </conditionalFormatting>
  <conditionalFormatting sqref="Y567:Y569">
    <cfRule type="cellIs" dxfId="244" priority="171" operator="equal">
      <formula>"OPORTUNIDADE"</formula>
    </cfRule>
  </conditionalFormatting>
  <conditionalFormatting sqref="Y567:Y569">
    <cfRule type="cellIs" dxfId="243" priority="169" operator="equal">
      <formula>"NÃO"</formula>
    </cfRule>
    <cfRule type="cellIs" dxfId="242" priority="170" operator="equal">
      <formula>"SIM"</formula>
    </cfRule>
  </conditionalFormatting>
  <conditionalFormatting sqref="Y567:Y569">
    <cfRule type="cellIs" dxfId="241" priority="168" operator="equal">
      <formula>"OPORTUNIDADE"</formula>
    </cfRule>
  </conditionalFormatting>
  <conditionalFormatting sqref="Y567:Y569">
    <cfRule type="cellIs" dxfId="240" priority="166" operator="equal">
      <formula>"NÃO"</formula>
    </cfRule>
    <cfRule type="cellIs" dxfId="239" priority="167" operator="equal">
      <formula>"SIM"</formula>
    </cfRule>
  </conditionalFormatting>
  <conditionalFormatting sqref="BK56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60" operator="equal">
      <formula>"OPORTUNIDADE"</formula>
    </cfRule>
  </conditionalFormatting>
  <conditionalFormatting sqref="Y572">
    <cfRule type="cellIs" dxfId="237" priority="158" operator="equal">
      <formula>"NÃO"</formula>
    </cfRule>
    <cfRule type="cellIs" dxfId="236" priority="159" operator="equal">
      <formula>"SIM"</formula>
    </cfRule>
  </conditionalFormatting>
  <conditionalFormatting sqref="Y572">
    <cfRule type="cellIs" dxfId="235" priority="157" operator="equal">
      <formula>"OPORTUNIDADE"</formula>
    </cfRule>
  </conditionalFormatting>
  <conditionalFormatting sqref="Y572">
    <cfRule type="cellIs" dxfId="234" priority="155" operator="equal">
      <formula>"NÃO"</formula>
    </cfRule>
    <cfRule type="cellIs" dxfId="233" priority="156" operator="equal">
      <formula>"SIM"</formula>
    </cfRule>
  </conditionalFormatting>
  <conditionalFormatting sqref="Y573">
    <cfRule type="cellIs" dxfId="232" priority="154" operator="equal">
      <formula>"OPORTUNIDADE"</formula>
    </cfRule>
  </conditionalFormatting>
  <conditionalFormatting sqref="Y573">
    <cfRule type="cellIs" dxfId="231" priority="152" operator="equal">
      <formula>"NÃO"</formula>
    </cfRule>
    <cfRule type="cellIs" dxfId="230" priority="153" operator="equal">
      <formula>"SIM"</formula>
    </cfRule>
  </conditionalFormatting>
  <conditionalFormatting sqref="Y573">
    <cfRule type="cellIs" dxfId="229" priority="151" operator="equal">
      <formula>"OPORTUNIDADE"</formula>
    </cfRule>
  </conditionalFormatting>
  <conditionalFormatting sqref="Y573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74">
    <cfRule type="cellIs" dxfId="226" priority="148" operator="equal">
      <formula>"OPORTUNIDADE"</formula>
    </cfRule>
  </conditionalFormatting>
  <conditionalFormatting sqref="Y574">
    <cfRule type="cellIs" dxfId="225" priority="146" operator="equal">
      <formula>"NÃO"</formula>
    </cfRule>
    <cfRule type="cellIs" dxfId="224" priority="147" operator="equal">
      <formula>"SIM"</formula>
    </cfRule>
  </conditionalFormatting>
  <conditionalFormatting sqref="Y574">
    <cfRule type="cellIs" dxfId="223" priority="145" operator="equal">
      <formula>"OPORTUNIDADE"</formula>
    </cfRule>
  </conditionalFormatting>
  <conditionalFormatting sqref="Y574">
    <cfRule type="cellIs" dxfId="222" priority="143" operator="equal">
      <formula>"NÃO"</formula>
    </cfRule>
    <cfRule type="cellIs" dxfId="221" priority="144" operator="equal">
      <formula>"SIM"</formula>
    </cfRule>
  </conditionalFormatting>
  <conditionalFormatting sqref="Y575">
    <cfRule type="cellIs" dxfId="220" priority="142" operator="equal">
      <formula>"OPORTUNIDADE"</formula>
    </cfRule>
  </conditionalFormatting>
  <conditionalFormatting sqref="Y575">
    <cfRule type="cellIs" dxfId="219" priority="140" operator="equal">
      <formula>"NÃO"</formula>
    </cfRule>
    <cfRule type="cellIs" dxfId="218" priority="141" operator="equal">
      <formula>"SIM"</formula>
    </cfRule>
  </conditionalFormatting>
  <conditionalFormatting sqref="Y575">
    <cfRule type="cellIs" dxfId="217" priority="139" operator="equal">
      <formula>"OPORTUNIDADE"</formula>
    </cfRule>
  </conditionalFormatting>
  <conditionalFormatting sqref="Y575">
    <cfRule type="cellIs" dxfId="216" priority="137" operator="equal">
      <formula>"NÃO"</formula>
    </cfRule>
    <cfRule type="cellIs" dxfId="215" priority="138" operator="equal">
      <formula>"SIM"</formula>
    </cfRule>
  </conditionalFormatting>
  <conditionalFormatting sqref="Y577">
    <cfRule type="cellIs" dxfId="214" priority="136" operator="equal">
      <formula>"OPORTUNIDADE"</formula>
    </cfRule>
  </conditionalFormatting>
  <conditionalFormatting sqref="Y577">
    <cfRule type="cellIs" dxfId="213" priority="134" operator="equal">
      <formula>"NÃO"</formula>
    </cfRule>
    <cfRule type="cellIs" dxfId="212" priority="135" operator="equal">
      <formula>"SIM"</formula>
    </cfRule>
  </conditionalFormatting>
  <conditionalFormatting sqref="Y577">
    <cfRule type="cellIs" dxfId="211" priority="133" operator="equal">
      <formula>"OPORTUNIDADE"</formula>
    </cfRule>
  </conditionalFormatting>
  <conditionalFormatting sqref="Y577">
    <cfRule type="cellIs" dxfId="210" priority="131" operator="equal">
      <formula>"NÃO"</formula>
    </cfRule>
    <cfRule type="cellIs" dxfId="209" priority="132" operator="equal">
      <formula>"SIM"</formula>
    </cfRule>
  </conditionalFormatting>
  <conditionalFormatting sqref="Y579">
    <cfRule type="cellIs" dxfId="208" priority="130" operator="equal">
      <formula>"OPORTUNIDADE"</formula>
    </cfRule>
  </conditionalFormatting>
  <conditionalFormatting sqref="Y579">
    <cfRule type="cellIs" dxfId="207" priority="128" operator="equal">
      <formula>"NÃO"</formula>
    </cfRule>
    <cfRule type="cellIs" dxfId="206" priority="129" operator="equal">
      <formula>"SIM"</formula>
    </cfRule>
  </conditionalFormatting>
  <conditionalFormatting sqref="Y579">
    <cfRule type="cellIs" dxfId="205" priority="127" operator="equal">
      <formula>"OPORTUNIDADE"</formula>
    </cfRule>
  </conditionalFormatting>
  <conditionalFormatting sqref="Y579">
    <cfRule type="cellIs" dxfId="204" priority="125" operator="equal">
      <formula>"NÃO"</formula>
    </cfRule>
    <cfRule type="cellIs" dxfId="203" priority="126" operator="equal">
      <formula>"SIM"</formula>
    </cfRule>
  </conditionalFormatting>
  <conditionalFormatting sqref="Y580">
    <cfRule type="cellIs" dxfId="202" priority="124" operator="equal">
      <formula>"OPORTUNIDADE"</formula>
    </cfRule>
  </conditionalFormatting>
  <conditionalFormatting sqref="Y580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580">
    <cfRule type="cellIs" dxfId="199" priority="121" operator="equal">
      <formula>"OPORTUNIDADE"</formula>
    </cfRule>
  </conditionalFormatting>
  <conditionalFormatting sqref="Y580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Y581">
    <cfRule type="cellIs" dxfId="196" priority="118" operator="equal">
      <formula>"OPORTUNIDADE"</formula>
    </cfRule>
  </conditionalFormatting>
  <conditionalFormatting sqref="Y581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581">
    <cfRule type="cellIs" dxfId="193" priority="115" operator="equal">
      <formula>"OPORTUNIDADE"</formula>
    </cfRule>
  </conditionalFormatting>
  <conditionalFormatting sqref="Y581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582">
    <cfRule type="cellIs" dxfId="190" priority="112" operator="equal">
      <formula>"OPORTUNIDADE"</formula>
    </cfRule>
  </conditionalFormatting>
  <conditionalFormatting sqref="Y582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582">
    <cfRule type="cellIs" dxfId="187" priority="109" operator="equal">
      <formula>"OPORTUNIDADE"</formula>
    </cfRule>
  </conditionalFormatting>
  <conditionalFormatting sqref="Y582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584">
    <cfRule type="cellIs" dxfId="184" priority="106" operator="equal">
      <formula>"OPORTUNIDADE"</formula>
    </cfRule>
  </conditionalFormatting>
  <conditionalFormatting sqref="Y584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584">
    <cfRule type="cellIs" dxfId="181" priority="103" operator="equal">
      <formula>"OPORTUNIDADE"</formula>
    </cfRule>
  </conditionalFormatting>
  <conditionalFormatting sqref="Y584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585">
    <cfRule type="cellIs" dxfId="178" priority="100" operator="equal">
      <formula>"OPORTUNIDADE"</formula>
    </cfRule>
  </conditionalFormatting>
  <conditionalFormatting sqref="Y585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585">
    <cfRule type="cellIs" dxfId="175" priority="97" operator="equal">
      <formula>"OPORTUNIDADE"</formula>
    </cfRule>
  </conditionalFormatting>
  <conditionalFormatting sqref="Y585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Y586">
    <cfRule type="cellIs" dxfId="172" priority="94" operator="equal">
      <formula>"OPORTUNIDADE"</formula>
    </cfRule>
  </conditionalFormatting>
  <conditionalFormatting sqref="Y586">
    <cfRule type="cellIs" dxfId="171" priority="92" operator="equal">
      <formula>"NÃO"</formula>
    </cfRule>
    <cfRule type="cellIs" dxfId="170" priority="93" operator="equal">
      <formula>"SIM"</formula>
    </cfRule>
  </conditionalFormatting>
  <conditionalFormatting sqref="Y586">
    <cfRule type="cellIs" dxfId="169" priority="91" operator="equal">
      <formula>"OPORTUNIDADE"</formula>
    </cfRule>
  </conditionalFormatting>
  <conditionalFormatting sqref="Y586">
    <cfRule type="cellIs" dxfId="168" priority="89" operator="equal">
      <formula>"NÃO"</formula>
    </cfRule>
    <cfRule type="cellIs" dxfId="167" priority="90" operator="equal">
      <formula>"SIM"</formula>
    </cfRule>
  </conditionalFormatting>
  <conditionalFormatting sqref="Y587">
    <cfRule type="cellIs" dxfId="166" priority="88" operator="equal">
      <formula>"OPORTUNIDADE"</formula>
    </cfRule>
  </conditionalFormatting>
  <conditionalFormatting sqref="Y587">
    <cfRule type="cellIs" dxfId="165" priority="86" operator="equal">
      <formula>"NÃO"</formula>
    </cfRule>
    <cfRule type="cellIs" dxfId="164" priority="87" operator="equal">
      <formula>"SIM"</formula>
    </cfRule>
  </conditionalFormatting>
  <conditionalFormatting sqref="Y587">
    <cfRule type="cellIs" dxfId="163" priority="85" operator="equal">
      <formula>"OPORTUNIDADE"</formula>
    </cfRule>
  </conditionalFormatting>
  <conditionalFormatting sqref="Y587">
    <cfRule type="cellIs" dxfId="162" priority="83" operator="equal">
      <formula>"NÃO"</formula>
    </cfRule>
    <cfRule type="cellIs" dxfId="161" priority="84" operator="equal">
      <formula>"SIM"</formula>
    </cfRule>
  </conditionalFormatting>
  <conditionalFormatting sqref="Y588">
    <cfRule type="cellIs" dxfId="160" priority="82" operator="equal">
      <formula>"OPORTUNIDADE"</formula>
    </cfRule>
  </conditionalFormatting>
  <conditionalFormatting sqref="Y588">
    <cfRule type="cellIs" dxfId="159" priority="80" operator="equal">
      <formula>"NÃO"</formula>
    </cfRule>
    <cfRule type="cellIs" dxfId="158" priority="81" operator="equal">
      <formula>"SIM"</formula>
    </cfRule>
  </conditionalFormatting>
  <conditionalFormatting sqref="Y588">
    <cfRule type="cellIs" dxfId="157" priority="79" operator="equal">
      <formula>"OPORTUNIDADE"</formula>
    </cfRule>
  </conditionalFormatting>
  <conditionalFormatting sqref="Y588">
    <cfRule type="cellIs" dxfId="156" priority="77" operator="equal">
      <formula>"NÃO"</formula>
    </cfRule>
    <cfRule type="cellIs" dxfId="155" priority="78" operator="equal">
      <formula>"SIM"</formula>
    </cfRule>
  </conditionalFormatting>
  <conditionalFormatting sqref="Y589">
    <cfRule type="cellIs" dxfId="154" priority="76" operator="equal">
      <formula>"OPORTUNIDADE"</formula>
    </cfRule>
  </conditionalFormatting>
  <conditionalFormatting sqref="Y589">
    <cfRule type="cellIs" dxfId="153" priority="74" operator="equal">
      <formula>"NÃO"</formula>
    </cfRule>
    <cfRule type="cellIs" dxfId="152" priority="75" operator="equal">
      <formula>"SIM"</formula>
    </cfRule>
  </conditionalFormatting>
  <conditionalFormatting sqref="Y589">
    <cfRule type="cellIs" dxfId="151" priority="73" operator="equal">
      <formula>"OPORTUNIDADE"</formula>
    </cfRule>
  </conditionalFormatting>
  <conditionalFormatting sqref="Y589">
    <cfRule type="cellIs" dxfId="150" priority="71" operator="equal">
      <formula>"NÃO"</formula>
    </cfRule>
    <cfRule type="cellIs" dxfId="149" priority="72" operator="equal">
      <formula>"SIM"</formula>
    </cfRule>
  </conditionalFormatting>
  <conditionalFormatting sqref="BR602:BS800">
    <cfRule type="cellIs" dxfId="148" priority="65" operator="equal">
      <formula>"*"</formula>
    </cfRule>
    <cfRule type="cellIs" dxfId="147" priority="66" operator="greaterThanOrEqual">
      <formula>1</formula>
    </cfRule>
    <cfRule type="cellIs" dxfId="146" priority="67" operator="lessThan">
      <formula>1</formula>
    </cfRule>
  </conditionalFormatting>
  <conditionalFormatting sqref="BO6:BO208 BO528:BO537 BO210:BO526 BO539:BO587 BO589:BO800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4 BK656:BK800 BK639:BK640 BK644:BK652">
    <cfRule type="iconSet" priority="1915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19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62" operator="equal">
      <formula>"*"</formula>
    </cfRule>
    <cfRule type="cellIs" dxfId="144" priority="63" operator="greaterThanOrEqual">
      <formula>1</formula>
    </cfRule>
    <cfRule type="cellIs" dxfId="143" priority="64" operator="lessThan">
      <formula>1</formula>
    </cfRule>
  </conditionalFormatting>
  <conditionalFormatting sqref="Y592:Y612">
    <cfRule type="cellIs" dxfId="142" priority="61" operator="equal">
      <formula>"OPORTUNIDADE"</formula>
    </cfRule>
  </conditionalFormatting>
  <conditionalFormatting sqref="Y592:Y612">
    <cfRule type="cellIs" dxfId="141" priority="59" operator="equal">
      <formula>"NÃO"</formula>
    </cfRule>
    <cfRule type="cellIs" dxfId="140" priority="60" operator="equal">
      <formula>"SIM"</formula>
    </cfRule>
  </conditionalFormatting>
  <conditionalFormatting sqref="Y592:Y612">
    <cfRule type="cellIs" dxfId="139" priority="58" operator="equal">
      <formula>"OPORTUNIDADE"</formula>
    </cfRule>
  </conditionalFormatting>
  <conditionalFormatting sqref="Y592:Y612">
    <cfRule type="cellIs" dxfId="138" priority="56" operator="equal">
      <formula>"NÃO"</formula>
    </cfRule>
    <cfRule type="cellIs" dxfId="137" priority="57" operator="equal">
      <formula>"SIM"</formula>
    </cfRule>
  </conditionalFormatting>
  <conditionalFormatting sqref="BK5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9" operator="equal">
      <formula>"OPORTUNIDADE"</formula>
    </cfRule>
  </conditionalFormatting>
  <conditionalFormatting sqref="Y637:Y640 Y642:Y654 Y656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641">
    <cfRule type="cellIs" dxfId="133" priority="26" operator="equal">
      <formula>"OPORTUNIDADE"</formula>
    </cfRule>
  </conditionalFormatting>
  <conditionalFormatting sqref="Y641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641">
    <cfRule type="cellIs" dxfId="130" priority="23" operator="equal">
      <formula>"OPORTUNIDADE"</formula>
    </cfRule>
  </conditionalFormatting>
  <conditionalFormatting sqref="Y641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Y655">
    <cfRule type="cellIs" dxfId="127" priority="20" operator="equal">
      <formula>"OPORTUNIDADE"</formula>
    </cfRule>
  </conditionalFormatting>
  <conditionalFormatting sqref="Y655">
    <cfRule type="cellIs" dxfId="126" priority="18" operator="equal">
      <formula>"NÃO"</formula>
    </cfRule>
    <cfRule type="cellIs" dxfId="125" priority="19" operator="equal">
      <formula>"SIM"</formula>
    </cfRule>
  </conditionalFormatting>
  <conditionalFormatting sqref="Y655">
    <cfRule type="cellIs" dxfId="124" priority="17" operator="equal">
      <formula>"OPORTUNIDADE"</formula>
    </cfRule>
  </conditionalFormatting>
  <conditionalFormatting sqref="Y655">
    <cfRule type="cellIs" dxfId="123" priority="15" operator="equal">
      <formula>"NÃO"</formula>
    </cfRule>
    <cfRule type="cellIs" dxfId="122" priority="16" operator="equal">
      <formula>"SIM"</formula>
    </cfRule>
  </conditionalFormatting>
  <conditionalFormatting sqref="Y657">
    <cfRule type="cellIs" dxfId="121" priority="14" operator="equal">
      <formula>"OPORTUNIDADE"</formula>
    </cfRule>
  </conditionalFormatting>
  <conditionalFormatting sqref="Y657">
    <cfRule type="cellIs" dxfId="120" priority="12" operator="equal">
      <formula>"NÃO"</formula>
    </cfRule>
    <cfRule type="cellIs" dxfId="119" priority="13" operator="equal">
      <formula>"SIM"</formula>
    </cfRule>
  </conditionalFormatting>
  <conditionalFormatting sqref="Y657">
    <cfRule type="cellIs" dxfId="118" priority="11" operator="equal">
      <formula>"OPORTUNIDADE"</formula>
    </cfRule>
  </conditionalFormatting>
  <conditionalFormatting sqref="Y657">
    <cfRule type="cellIs" dxfId="117" priority="9" operator="equal">
      <formula>"NÃO"</formula>
    </cfRule>
    <cfRule type="cellIs" dxfId="116" priority="10" operator="equal">
      <formula>"SIM"</formula>
    </cfRule>
  </conditionalFormatting>
  <conditionalFormatting sqref="BK6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 BN637:BN638 BN641:BN642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 BM637:BM638 BM641:BM642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 BO637:BO638 BO641:BO642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1932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1933</v>
      </c>
      <c r="E3" s="304" t="s">
        <v>1934</v>
      </c>
      <c r="F3" s="304" t="s">
        <v>1935</v>
      </c>
      <c r="G3" s="309" t="s">
        <v>1936</v>
      </c>
      <c r="H3" s="304" t="s">
        <v>1937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1938</v>
      </c>
      <c r="E5" s="306">
        <v>46013</v>
      </c>
      <c r="F5" s="305">
        <v>7000</v>
      </c>
      <c r="G5" s="310" t="s">
        <v>1939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1940</v>
      </c>
      <c r="G6" s="310" t="s">
        <v>1939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1941</v>
      </c>
      <c r="G7" s="311" t="s">
        <v>1942</v>
      </c>
      <c r="H7" s="307" t="s">
        <v>1943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1944</v>
      </c>
      <c r="H8" s="305" t="s">
        <v>1945</v>
      </c>
    </row>
    <row r="9" spans="3:8">
      <c r="C9" s="305" t="s">
        <v>467</v>
      </c>
      <c r="D9" s="305" t="s">
        <v>1946</v>
      </c>
      <c r="E9" s="306">
        <v>45993</v>
      </c>
      <c r="F9" s="305">
        <v>12000</v>
      </c>
      <c r="G9" s="310" t="s">
        <v>1947</v>
      </c>
      <c r="H9" s="305"/>
    </row>
    <row r="10" spans="3:8" ht="29.25">
      <c r="C10" s="305" t="s">
        <v>467</v>
      </c>
      <c r="D10" s="305" t="s">
        <v>1948</v>
      </c>
      <c r="E10" s="306">
        <v>45993</v>
      </c>
      <c r="F10" s="305">
        <v>9000</v>
      </c>
      <c r="G10" s="310" t="s">
        <v>1949</v>
      </c>
      <c r="H10" s="305"/>
    </row>
    <row r="11" spans="3:8" ht="29.25">
      <c r="C11" s="305" t="s">
        <v>467</v>
      </c>
      <c r="D11" s="305" t="s">
        <v>1950</v>
      </c>
      <c r="E11" s="306">
        <v>45993</v>
      </c>
      <c r="F11" s="305">
        <v>10000</v>
      </c>
      <c r="G11" s="310" t="s">
        <v>1949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1951</v>
      </c>
      <c r="G12" s="310" t="s">
        <v>1952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1953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1954</v>
      </c>
      <c r="C4" s="309" t="s">
        <v>1955</v>
      </c>
      <c r="D4" s="309" t="s">
        <v>1956</v>
      </c>
      <c r="E4" s="309" t="s">
        <v>1957</v>
      </c>
      <c r="F4" s="309" t="s">
        <v>8</v>
      </c>
      <c r="G4" s="309" t="s">
        <v>1958</v>
      </c>
    </row>
    <row r="5" spans="2:8">
      <c r="B5" s="312" t="s">
        <v>1154</v>
      </c>
      <c r="C5" s="312">
        <v>314978</v>
      </c>
      <c r="D5" s="312" t="s">
        <v>1959</v>
      </c>
      <c r="E5" s="312" t="s">
        <v>542</v>
      </c>
      <c r="F5" s="312" t="s">
        <v>101</v>
      </c>
      <c r="G5" s="313">
        <v>46143</v>
      </c>
    </row>
    <row r="6" spans="2:8">
      <c r="B6" s="312" t="s">
        <v>1960</v>
      </c>
      <c r="C6" s="312">
        <v>256790</v>
      </c>
      <c r="D6" s="312" t="s">
        <v>1961</v>
      </c>
      <c r="E6" s="312" t="s">
        <v>542</v>
      </c>
      <c r="F6" s="312" t="s">
        <v>1962</v>
      </c>
      <c r="G6" s="313">
        <v>45992</v>
      </c>
    </row>
    <row r="7" spans="2:8">
      <c r="B7" s="312" t="s">
        <v>1963</v>
      </c>
      <c r="C7" s="312">
        <v>265193</v>
      </c>
      <c r="D7" s="312" t="s">
        <v>1964</v>
      </c>
      <c r="E7" s="312" t="s">
        <v>543</v>
      </c>
      <c r="F7" s="312" t="s">
        <v>1501</v>
      </c>
      <c r="G7" s="312" t="s">
        <v>1965</v>
      </c>
    </row>
    <row r="8" spans="2:8">
      <c r="B8" s="312" t="s">
        <v>1966</v>
      </c>
      <c r="C8" s="312">
        <v>293716</v>
      </c>
      <c r="D8" s="312" t="s">
        <v>1967</v>
      </c>
      <c r="E8" s="312" t="s">
        <v>543</v>
      </c>
      <c r="F8" s="312" t="s">
        <v>1501</v>
      </c>
      <c r="G8" s="313">
        <v>46204</v>
      </c>
    </row>
    <row r="9" spans="2:8">
      <c r="B9" s="312" t="s">
        <v>1968</v>
      </c>
      <c r="C9" s="312">
        <v>257258</v>
      </c>
      <c r="D9" s="312" t="s">
        <v>1969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1970</v>
      </c>
      <c r="C10" s="312">
        <v>371147</v>
      </c>
      <c r="D10" s="312" t="s">
        <v>1971</v>
      </c>
      <c r="E10" s="312" t="s">
        <v>544</v>
      </c>
      <c r="F10" s="312" t="s">
        <v>144</v>
      </c>
      <c r="G10" s="312" t="s">
        <v>1965</v>
      </c>
    </row>
    <row r="11" spans="2:8">
      <c r="B11" s="312" t="s">
        <v>1972</v>
      </c>
      <c r="C11" s="312">
        <v>259230</v>
      </c>
      <c r="D11" s="312" t="s">
        <v>1973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1974</v>
      </c>
      <c r="C12" s="312">
        <v>370705</v>
      </c>
      <c r="D12" s="312"/>
      <c r="E12" s="312" t="s">
        <v>544</v>
      </c>
      <c r="F12" s="312" t="s">
        <v>144</v>
      </c>
      <c r="G12" s="312" t="s">
        <v>1965</v>
      </c>
    </row>
    <row r="13" spans="2:8">
      <c r="B13" s="312" t="s">
        <v>1975</v>
      </c>
      <c r="C13" s="312">
        <v>258542</v>
      </c>
      <c r="D13" s="312" t="s">
        <v>1976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1977</v>
      </c>
      <c r="C14" s="312">
        <v>257050</v>
      </c>
      <c r="D14" s="312" t="s">
        <v>1978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1979</v>
      </c>
      <c r="D5" s="396"/>
      <c r="E5" s="396"/>
      <c r="F5" s="396"/>
      <c r="G5" s="396"/>
      <c r="H5" s="396"/>
      <c r="I5" s="396"/>
      <c r="J5" s="397"/>
      <c r="K5" s="398" t="s">
        <v>1980</v>
      </c>
      <c r="L5" s="399"/>
      <c r="M5" s="399"/>
      <c r="N5" s="399"/>
      <c r="O5" s="400" t="s">
        <v>1981</v>
      </c>
      <c r="P5" s="401"/>
      <c r="Q5" s="402"/>
    </row>
    <row r="6" spans="1:17" s="94" customFormat="1" ht="15.75" customHeight="1">
      <c r="A6" s="88" t="s">
        <v>1982</v>
      </c>
      <c r="B6" s="95" t="s">
        <v>1983</v>
      </c>
      <c r="C6" s="96" t="s">
        <v>875</v>
      </c>
      <c r="D6" s="97" t="s">
        <v>876</v>
      </c>
      <c r="E6" s="96" t="s">
        <v>1984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1985</v>
      </c>
      <c r="M6" s="139" t="s">
        <v>335</v>
      </c>
      <c r="N6" s="140" t="s">
        <v>870</v>
      </c>
      <c r="O6" s="232" t="s">
        <v>913</v>
      </c>
      <c r="P6" s="157"/>
      <c r="Q6" s="188" t="s">
        <v>1986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1986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1987</v>
      </c>
      <c r="W1" s="408"/>
      <c r="X1" s="408"/>
      <c r="Y1" s="104"/>
    </row>
    <row r="2" spans="1:25" s="101" customFormat="1" ht="11.25" customHeight="1">
      <c r="A2" s="105" t="s">
        <v>1988</v>
      </c>
      <c r="B2" s="105" t="s">
        <v>1983</v>
      </c>
      <c r="C2" s="105" t="s">
        <v>313</v>
      </c>
      <c r="D2" s="106" t="s">
        <v>875</v>
      </c>
      <c r="E2" s="106" t="s">
        <v>876</v>
      </c>
      <c r="F2" s="106" t="s">
        <v>1982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1989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7" t="str">
        <f>IF(SP_SUL!N681="","*",SP_SUL!N681)</f>
        <v>-</v>
      </c>
      <c r="M679" s="111" t="str">
        <f>IF(SP_SUL!J681="","*",SP_SUL!J681)</f>
        <v>*</v>
      </c>
      <c r="N679" s="256" t="str">
        <f>IF(SP_SUL!K681="","*",SP_SUL!K681)</f>
        <v>*</v>
      </c>
      <c r="O679" s="256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1990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1991</v>
      </c>
      <c r="C2" s="96" t="s">
        <v>860</v>
      </c>
      <c r="D2" s="96" t="s">
        <v>862</v>
      </c>
      <c r="E2" s="96" t="s">
        <v>1992</v>
      </c>
      <c r="F2" s="96" t="s">
        <v>1993</v>
      </c>
      <c r="G2" s="96" t="s">
        <v>1994</v>
      </c>
      <c r="H2" s="96" t="s">
        <v>1995</v>
      </c>
      <c r="I2" s="96" t="s">
        <v>1996</v>
      </c>
      <c r="J2" s="96" t="s">
        <v>1997</v>
      </c>
      <c r="K2" s="131" t="s">
        <v>1998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2025-12-30T16:58:31Z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