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00" documentId="120_S{118792C3-22EF-5104-A093-F22BFE3913F3}" xr6:coauthVersionLast="47" xr6:coauthVersionMax="47" xr10:uidLastSave="{FD0F6717-F5DD-4F81-AB0D-61A4DF468B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<sst xmlns="http://schemas.openxmlformats.org/spreadsheetml/2006/main" count="3974" uniqueCount="1234">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</sst>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AH1" activePane="topRight" state="frozen"/>
      <selection pane="topRight" activeCell="AW1028" sqref="AW1025:AW10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2" t="s">
        <v>968</v>
      </c>
      <c r="C1" s="233"/>
      <c r="D1" s="233"/>
      <c r="E1" s="232" t="s">
        <v>969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09" t="s">
        <v>970</v>
      </c>
      <c r="AI1" s="210"/>
      <c r="AJ1" s="210"/>
      <c r="AK1" s="210"/>
      <c r="AL1" s="211"/>
      <c r="AM1" s="212"/>
      <c r="AN1" s="210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3"/>
      <c r="BF1" s="4"/>
      <c r="BG1" s="214" t="s">
        <v>971</v>
      </c>
      <c r="BH1" s="215"/>
      <c r="BI1" s="215"/>
      <c r="BJ1" s="216"/>
      <c r="BK1" s="4"/>
      <c r="BL1" s="206" t="s">
        <v>972</v>
      </c>
      <c r="BM1" s="207"/>
      <c r="BN1" s="207"/>
      <c r="BO1" s="207"/>
      <c r="BP1" s="207"/>
      <c r="BQ1" s="207"/>
      <c r="BR1" s="208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9" t="s">
        <v>973</v>
      </c>
      <c r="AI2" s="210"/>
      <c r="AJ2" s="210"/>
      <c r="AK2" s="210"/>
      <c r="AL2" s="211"/>
      <c r="AM2" s="212"/>
      <c r="AN2" s="210"/>
      <c r="AO2" s="210"/>
      <c r="AP2" s="213"/>
      <c r="AQ2" s="5"/>
      <c r="AR2" s="209" t="s">
        <v>976</v>
      </c>
      <c r="AS2" s="210"/>
      <c r="AT2" s="210"/>
      <c r="AU2" s="210"/>
      <c r="AV2" s="210"/>
      <c r="AW2" s="210"/>
      <c r="AX2" s="213"/>
      <c r="AY2" s="5"/>
      <c r="AZ2" s="223" t="s">
        <v>977</v>
      </c>
      <c r="BA2" s="224"/>
      <c r="BB2" s="209" t="s">
        <v>974</v>
      </c>
      <c r="BC2" s="210"/>
      <c r="BD2" s="210"/>
      <c r="BE2" s="213"/>
      <c r="BF2" s="4"/>
      <c r="BG2" s="217"/>
      <c r="BH2" s="218"/>
      <c r="BI2" s="218"/>
      <c r="BJ2" s="219"/>
      <c r="BK2" s="4"/>
      <c r="BL2" s="220"/>
      <c r="BM2" s="221"/>
      <c r="BN2" s="221"/>
      <c r="BO2" s="221"/>
      <c r="BP2" s="221"/>
      <c r="BQ2" s="221"/>
      <c r="BR2" s="222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3" t="s">
        <v>978</v>
      </c>
      <c r="AI3" s="224"/>
      <c r="AJ3" s="223" t="s">
        <v>979</v>
      </c>
      <c r="AK3" s="229"/>
      <c r="AL3" s="230"/>
      <c r="AM3" s="231"/>
      <c r="AN3" s="229"/>
      <c r="AO3" s="229"/>
      <c r="AP3" s="224"/>
      <c r="AQ3" s="60"/>
      <c r="AR3" s="227" t="s">
        <v>985</v>
      </c>
      <c r="AS3" s="228"/>
      <c r="AT3" s="227" t="s">
        <v>986</v>
      </c>
      <c r="AU3" s="228"/>
      <c r="AV3" s="227" t="s">
        <v>987</v>
      </c>
      <c r="AW3" s="228"/>
      <c r="AX3" s="60" t="s">
        <v>988</v>
      </c>
      <c r="AY3" s="60"/>
      <c r="AZ3" s="225"/>
      <c r="BA3" s="226"/>
      <c r="BB3" s="223" t="s">
        <v>981</v>
      </c>
      <c r="BC3" s="229"/>
      <c r="BD3" s="229"/>
      <c r="BE3" s="224"/>
      <c r="BF3" s="59"/>
      <c r="BG3" s="217"/>
      <c r="BH3" s="218"/>
      <c r="BI3" s="218"/>
      <c r="BJ3" s="219"/>
      <c r="BK3" s="59"/>
      <c r="BL3" s="206" t="s">
        <v>989</v>
      </c>
      <c r="BM3" s="207"/>
      <c r="BN3" s="207"/>
      <c r="BO3" s="208"/>
      <c r="BP3" s="206" t="s">
        <v>773</v>
      </c>
      <c r="BQ3" s="207"/>
      <c r="BR3" s="208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1176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106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1177</v>
      </c>
      <c r="M84" s="127" t="s">
        <v>1178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1179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1174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188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1180</v>
      </c>
      <c r="V91" s="151" t="s">
        <v>1181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>
      <c r="A92" s="45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187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127">
        <v>71</v>
      </c>
      <c r="J92" s="127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1182</v>
      </c>
      <c r="N92" s="106">
        <v>0.58333333333333337</v>
      </c>
      <c r="O92" s="106">
        <v>6.25E-2</v>
      </c>
      <c r="P92" s="105">
        <v>1</v>
      </c>
      <c r="Q92" s="9" t="str">
        <f>IF(E92=0, "*", IFERROR(_xlfn.XLOOKUP(E92, BS_ATIVIDADE[ATIVIDADE], BS_ATIVIDADE[UNIDADE]), "*"))</f>
        <v>Nº DE PEÇAS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1183</v>
      </c>
      <c r="V92" s="105" t="s">
        <v>1184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105">
        <f>IF(BS_CONTROLE[[#This Row],[SUB]]=0, "-", BS_CONTROLE[[#This Row],[SUB]])</f>
        <v>71</v>
      </c>
      <c r="AO92" s="105">
        <f>BS_CONTROLE[[#This Row],[KM - Inicio]]</f>
        <v>182.7</v>
      </c>
      <c r="AP92" s="105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1">
    <cfRule type="expression" dxfId="186" priority="54303">
      <formula>#REF!=1</formula>
    </cfRule>
  </conditionalFormatting>
  <conditionalFormatting sqref="T6:T1021 AX6:AX1021 BD6:BD1021">
    <cfRule type="cellIs" dxfId="185" priority="54287" operator="equal">
      <formula>"ERRO"</formula>
    </cfRule>
  </conditionalFormatting>
  <conditionalFormatting sqref="BP6:BP1021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1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1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1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1185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1186</v>
      </c>
      <c r="C4" s="161" t="s">
        <v>1187</v>
      </c>
      <c r="D4" s="161" t="s">
        <v>1188</v>
      </c>
      <c r="E4" s="161" t="s">
        <v>1189</v>
      </c>
      <c r="F4" s="161" t="s">
        <v>4</v>
      </c>
      <c r="G4" s="161" t="s">
        <v>1190</v>
      </c>
    </row>
    <row r="5" spans="2:7">
      <c r="B5" s="162" t="s">
        <v>1191</v>
      </c>
      <c r="C5" s="162">
        <v>257068</v>
      </c>
      <c r="D5" s="162" t="s">
        <v>1192</v>
      </c>
      <c r="E5" s="162" t="s">
        <v>1193</v>
      </c>
      <c r="F5" s="162" t="s">
        <v>1193</v>
      </c>
      <c r="G5" s="163">
        <v>46296</v>
      </c>
    </row>
    <row r="6" spans="2:7">
      <c r="B6" s="162" t="s">
        <v>1194</v>
      </c>
      <c r="C6" s="162" t="s">
        <v>624</v>
      </c>
      <c r="D6" s="162" t="s">
        <v>624</v>
      </c>
      <c r="E6" s="162" t="s">
        <v>624</v>
      </c>
      <c r="F6" s="162" t="s">
        <v>1195</v>
      </c>
      <c r="G6" s="163" t="s">
        <v>624</v>
      </c>
    </row>
    <row r="7" spans="2:7">
      <c r="B7" s="162" t="s">
        <v>1196</v>
      </c>
      <c r="C7" s="162">
        <v>257472</v>
      </c>
      <c r="D7" s="162" t="s">
        <v>1197</v>
      </c>
      <c r="E7" s="162" t="s">
        <v>1198</v>
      </c>
      <c r="F7" s="162" t="s">
        <v>1198</v>
      </c>
      <c r="G7" s="163">
        <v>45992</v>
      </c>
    </row>
    <row r="8" spans="2:7">
      <c r="B8" s="162" t="s">
        <v>1199</v>
      </c>
      <c r="C8" s="162">
        <v>260307</v>
      </c>
      <c r="D8" s="162" t="s">
        <v>1200</v>
      </c>
      <c r="E8" s="162" t="s">
        <v>1201</v>
      </c>
      <c r="F8" s="162" t="s">
        <v>1198</v>
      </c>
      <c r="G8" s="163">
        <v>46082</v>
      </c>
    </row>
    <row r="9" spans="2:7">
      <c r="B9" s="162" t="s">
        <v>1202</v>
      </c>
      <c r="C9" s="162">
        <v>333033</v>
      </c>
      <c r="D9" s="162" t="s">
        <v>1203</v>
      </c>
      <c r="E9" s="162" t="s">
        <v>1195</v>
      </c>
      <c r="F9" s="162" t="s">
        <v>1204</v>
      </c>
      <c r="G9" s="162" t="s">
        <v>624</v>
      </c>
    </row>
    <row r="10" spans="2:7">
      <c r="B10" s="162" t="s">
        <v>1205</v>
      </c>
      <c r="C10" s="162"/>
      <c r="D10" s="162"/>
      <c r="E10" s="162" t="s">
        <v>1195</v>
      </c>
      <c r="F10" s="162" t="s">
        <v>1204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1206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1207</v>
      </c>
      <c r="E3" s="201" t="s">
        <v>1208</v>
      </c>
      <c r="F3" s="201" t="s">
        <v>1209</v>
      </c>
      <c r="G3" s="201" t="s">
        <v>1210</v>
      </c>
      <c r="H3" s="201" t="s">
        <v>1211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1215</v>
      </c>
      <c r="V1" s="244"/>
      <c r="W1" s="244"/>
    </row>
    <row r="2" spans="1:23" ht="15" customHeight="1">
      <c r="A2" s="87" t="s">
        <v>1216</v>
      </c>
      <c r="B2" s="87" t="s">
        <v>1217</v>
      </c>
      <c r="C2" s="87" t="s">
        <v>442</v>
      </c>
      <c r="D2" s="88" t="s">
        <v>1009</v>
      </c>
      <c r="E2" s="88" t="s">
        <v>4</v>
      </c>
      <c r="F2" s="88" t="s">
        <v>1218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1220</v>
      </c>
      <c r="D5" s="246"/>
      <c r="E5" s="246"/>
      <c r="F5" s="246"/>
      <c r="G5" s="246"/>
      <c r="H5" s="246"/>
      <c r="I5" s="246"/>
      <c r="J5" s="247"/>
      <c r="K5" s="248" t="s">
        <v>1221</v>
      </c>
      <c r="L5" s="249"/>
      <c r="M5" s="249"/>
      <c r="N5" s="249"/>
      <c r="O5" s="250" t="s">
        <v>1222</v>
      </c>
      <c r="P5" s="251"/>
    </row>
    <row r="6" spans="1:16" s="74" customFormat="1" ht="15" customHeight="1">
      <c r="A6" s="66" t="s">
        <v>1218</v>
      </c>
      <c r="B6" s="75" t="s">
        <v>1217</v>
      </c>
      <c r="C6" s="76" t="s">
        <v>1009</v>
      </c>
      <c r="D6" s="77" t="s">
        <v>1010</v>
      </c>
      <c r="E6" s="76" t="s">
        <v>1223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1224</v>
      </c>
      <c r="M6" s="80" t="s">
        <v>642</v>
      </c>
      <c r="N6" s="81" t="s">
        <v>1004</v>
      </c>
      <c r="O6" s="158" t="s">
        <v>1047</v>
      </c>
      <c r="P6" s="132" t="s">
        <v>1225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1226</v>
      </c>
      <c r="C2" s="121" t="s">
        <v>995</v>
      </c>
      <c r="D2" s="76" t="s">
        <v>997</v>
      </c>
      <c r="E2" s="76" t="s">
        <v>1227</v>
      </c>
      <c r="F2" s="99" t="s">
        <v>1228</v>
      </c>
      <c r="G2" s="76" t="s">
        <v>1229</v>
      </c>
      <c r="H2" s="76" t="s">
        <v>1230</v>
      </c>
      <c r="I2" s="76" t="s">
        <v>1231</v>
      </c>
      <c r="J2" s="76" t="s">
        <v>1232</v>
      </c>
      <c r="K2" s="78" t="s">
        <v>1233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2026-02-06T09:53:27Z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