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52" documentId="8_{B6337239-1A00-434D-AAD0-422EA1FEB5AE}" xr6:coauthVersionLast="47" xr6:coauthVersionMax="47" xr10:uidLastSave="{BEE7AAB0-6798-4F60-8865-E3079ECA39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 s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M355" i="1"/>
  <c r="AN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BD357" i="1" s="1" a="1"/>
  <c r="BD357" i="1" s="1"/>
  <c r="AP357" i="1"/>
  <c r="AQ357" i="1"/>
  <c r="BB357" i="1"/>
  <c r="BC357" i="1" a="1"/>
  <c r="BC357" i="1" s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BE361" i="1" s="1"/>
  <c r="AP361" i="1"/>
  <c r="AQ361" i="1"/>
  <c r="BB361" i="1"/>
  <c r="BC361" i="1" a="1"/>
  <c r="BC361" i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N364" i="1"/>
  <c r="AO364" i="1"/>
  <c r="BE364" i="1" s="1"/>
  <c r="AP364" i="1"/>
  <c r="AQ364" i="1"/>
  <c r="BB364" i="1"/>
  <c r="BC364" i="1" a="1"/>
  <c r="BC364" i="1" s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BE365" i="1" s="1"/>
  <c r="AP365" i="1"/>
  <c r="AQ365" i="1"/>
  <c r="BB365" i="1"/>
  <c r="BC365" i="1" a="1"/>
  <c r="BC365" i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C368" i="1" a="1"/>
  <c r="BC368" i="1" s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" i="12" l="1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<sst xmlns="http://schemas.openxmlformats.org/spreadsheetml/2006/main" count="7975" uniqueCount="1968">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</sst>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54" activePane="topRight" state="frozen"/>
      <selection pane="topRight" activeCell="D473" sqref="D4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</v>
      </c>
      <c r="B469" s="162"/>
      <c r="C469" s="8" t="str">
        <f>IF(BS_CONTROLE[[#This Row],[DATA]]="","",WEEKNUM(BS_CONTROLE[[#This Row],[DATA]]))</f>
        <v/>
      </c>
      <c r="D469" s="51" t="s">
        <v>731</v>
      </c>
      <c r="E469" s="289">
        <v>570</v>
      </c>
      <c r="F469" s="156"/>
      <c r="G469" s="154" t="e">
        <f>IF(D469="","*",VLOOKUP(F469,BS_ATIVIDADE[#All],3,FALSE))</f>
        <v>#N/A</v>
      </c>
      <c r="H469" s="158"/>
      <c r="I469" s="158"/>
      <c r="J469" s="219">
        <v>98</v>
      </c>
      <c r="K469" s="219">
        <v>708</v>
      </c>
      <c r="L469" s="171">
        <v>710</v>
      </c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69" s="193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e">
        <f>IF(D469="","*",VLOOKUP(AI469,BS_ATIVIDADE[#Data],3,FALSE))</f>
        <v>#N/A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TAL-TSF</v>
      </c>
      <c r="AN469" s="283">
        <f>IF(BS_CONTROLE[[#This Row],[SB]]=0, "-", BS_CONTROLE[[#This Row],[SB]])</f>
        <v>699710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708</v>
      </c>
      <c r="AQ469" s="268">
        <f>IF(BS_CONTROLE[[#This Row],[KM - Fim]]=0, "-", BS_CONTROLE[[#This Row],[KM - Fim]])</f>
        <v>710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>
        <v>98</v>
      </c>
      <c r="K470" s="219">
        <v>716</v>
      </c>
      <c r="L470" s="171">
        <v>716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TAL-TSF</v>
      </c>
      <c r="AN470" s="283" t="str">
        <f>IF(BS_CONTROLE[[#This Row],[SB]]=0, "-", BS_CONTROLE[[#This Row],[SB]])</f>
        <v>710TSF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716</v>
      </c>
      <c r="AQ470" s="268">
        <f>IF(BS_CONTROLE[[#This Row],[KM - Fim]]=0, "-", BS_CONTROLE[[#This Row],[KM - Fim]])</f>
        <v>716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</v>
      </c>
      <c r="B471" s="162"/>
      <c r="C471" s="8" t="str">
        <f>IF(BS_CONTROLE[[#This Row],[DATA]]="","",WEEKNUM(BS_CONTROLE[[#This Row],[DATA]]))</f>
        <v/>
      </c>
      <c r="D471" s="51" t="s">
        <v>813</v>
      </c>
      <c r="E471" s="289">
        <v>572</v>
      </c>
      <c r="F471" s="156"/>
      <c r="G471" s="154" t="e">
        <f>IF(D471="","*",VLOOKUP(F471,BS_ATIVIDADE[#All],3,FALSE))</f>
        <v>#N/A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e">
        <f>IF(D471="","*",VLOOKUP(AI471,BS_ATIVIDADE[#Data],3,FALSE))</f>
        <v>#N/A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</v>
      </c>
      <c r="B473" s="162"/>
      <c r="C473" s="8" t="str">
        <f>IF(BS_CONTROLE[[#This Row],[DATA]]="","",WEEKNUM(BS_CONTROLE[[#This Row],[DATA]]))</f>
        <v/>
      </c>
      <c r="D473" s="51" t="s">
        <v>847</v>
      </c>
      <c r="E473" s="289">
        <v>574</v>
      </c>
      <c r="F473" s="156"/>
      <c r="G473" s="154" t="e">
        <f>IF(D473="","*",VLOOKUP(F473,BS_ATIVIDADE[#All],3,FALSE))</f>
        <v>#N/A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e">
        <f>IF(D473="","*",VLOOKUP(AI473,BS_ATIVIDADE[#Data],3,FALSE))</f>
        <v>#N/A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1916</v>
      </c>
      <c r="E3" s="291" t="s">
        <v>1917</v>
      </c>
      <c r="F3" s="291" t="s">
        <v>1918</v>
      </c>
      <c r="G3" s="291" t="s">
        <v>1919</v>
      </c>
      <c r="H3" s="291" t="s">
        <v>1920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1922</v>
      </c>
      <c r="G10" s="292" t="s">
        <v>1923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1924</v>
      </c>
      <c r="G11" s="292" t="s">
        <v>1925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1926</v>
      </c>
      <c r="G12" s="292" t="s">
        <v>1925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1928</v>
      </c>
      <c r="C4" s="296" t="s">
        <v>1929</v>
      </c>
      <c r="D4" s="296" t="s">
        <v>1930</v>
      </c>
      <c r="E4" s="296" t="s">
        <v>1931</v>
      </c>
      <c r="F4" s="296" t="s">
        <v>7</v>
      </c>
      <c r="G4" s="296" t="s">
        <v>1932</v>
      </c>
      <c r="H4" s="181"/>
    </row>
    <row r="5" spans="1:8">
      <c r="A5" s="181"/>
      <c r="B5" s="297" t="s">
        <v>1933</v>
      </c>
      <c r="C5" s="297">
        <v>309525</v>
      </c>
      <c r="D5" s="297" t="s">
        <v>1934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1935</v>
      </c>
      <c r="C6" s="297">
        <v>257410</v>
      </c>
      <c r="D6" s="297" t="s">
        <v>1936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1937</v>
      </c>
      <c r="C7" s="297">
        <v>256875</v>
      </c>
      <c r="D7" s="297" t="s">
        <v>1938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1939</v>
      </c>
      <c r="C8" s="297">
        <v>257278</v>
      </c>
      <c r="D8" s="297" t="s">
        <v>1940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1941</v>
      </c>
      <c r="C9" s="297">
        <v>261794</v>
      </c>
      <c r="D9" s="297" t="s">
        <v>1942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1943</v>
      </c>
      <c r="C10" s="297">
        <v>257033</v>
      </c>
      <c r="D10" s="297" t="s">
        <v>1944</v>
      </c>
      <c r="E10" s="297" t="s">
        <v>838</v>
      </c>
      <c r="F10" s="297" t="s">
        <v>194</v>
      </c>
      <c r="G10" s="297" t="s">
        <v>1945</v>
      </c>
      <c r="H10" s="181"/>
    </row>
    <row r="11" spans="1:8">
      <c r="A11" s="181"/>
      <c r="B11" s="297" t="s">
        <v>1946</v>
      </c>
      <c r="C11" s="297">
        <v>396578</v>
      </c>
      <c r="D11" s="297" t="s">
        <v>1947</v>
      </c>
      <c r="E11" s="297" t="s">
        <v>838</v>
      </c>
      <c r="F11" s="297" t="s">
        <v>194</v>
      </c>
      <c r="G11" s="297" t="s">
        <v>1945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1948</v>
      </c>
      <c r="W1" s="406"/>
      <c r="X1" s="406"/>
      <c r="Y1" s="103"/>
    </row>
    <row r="2" spans="1:25" s="100" customFormat="1" ht="11.25" customHeight="1">
      <c r="A2" s="104" t="s">
        <v>1949</v>
      </c>
      <c r="B2" s="104" t="s">
        <v>1950</v>
      </c>
      <c r="C2" s="104" t="s">
        <v>605</v>
      </c>
      <c r="D2" s="105" t="s">
        <v>1178</v>
      </c>
      <c r="E2" s="105" t="s">
        <v>1179</v>
      </c>
      <c r="F2" s="105" t="s">
        <v>1951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1952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 t="str">
        <f>IF(FN_MC!B469="","*",FN_MC!B469)</f>
        <v>*</v>
      </c>
      <c r="G466" s="109" t="str">
        <f>IF(FN_MC!D469="","*",FN_MC!D469)</f>
        <v>A80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TAL-TSF</v>
      </c>
      <c r="L466" s="303">
        <f>IF(FN_MC!N469="","*",FN_MC!N469)</f>
        <v>699710</v>
      </c>
      <c r="M466" s="110">
        <f>IF(FN_MC!J469="","*",FN_MC!J469)</f>
        <v>98</v>
      </c>
      <c r="N466" s="278">
        <f>IF(FN_MC!K469="","*",FN_MC!K469)</f>
        <v>708</v>
      </c>
      <c r="O466" s="278">
        <f>IF(FN_MC!L469="","*",FN_MC!L469)</f>
        <v>710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FERRONORTE</v>
      </c>
      <c r="E467" s="109" t="str">
        <f>IF(FN_MC!T470="","*",FN_MC!T470)</f>
        <v>TGR-TRO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TAL-TSF</v>
      </c>
      <c r="L467" s="303" t="str">
        <f>IF(FN_MC!N470="","*",FN_MC!N470)</f>
        <v>710TSF</v>
      </c>
      <c r="M467" s="110">
        <f>IF(FN_MC!J470="","*",FN_MC!J470)</f>
        <v>98</v>
      </c>
      <c r="N467" s="278">
        <f>IF(FN_MC!K470="","*",FN_MC!K470)</f>
        <v>716</v>
      </c>
      <c r="O467" s="278">
        <f>IF(FN_MC!L470="","*",FN_MC!L470)</f>
        <v>716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V86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W70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1953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1954</v>
      </c>
      <c r="C2" s="95" t="s">
        <v>1163</v>
      </c>
      <c r="D2" s="95" t="s">
        <v>1165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0" t="s">
        <v>1961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A80</v>
      </c>
      <c r="E574" s="120" t="str">
        <f>IF(FN_MC!H469="","*",FN_MC!H469)</f>
        <v>*</v>
      </c>
      <c r="F574" s="136" t="str">
        <f>IF(FN_MC!M469="","*",FN_MC!M469)</f>
        <v>TAL-TSF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TAL-TSF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W70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1962</v>
      </c>
      <c r="D5" s="408"/>
      <c r="E5" s="408"/>
      <c r="F5" s="408"/>
      <c r="G5" s="408"/>
      <c r="H5" s="408"/>
      <c r="I5" s="408"/>
      <c r="J5" s="409"/>
      <c r="K5" s="410" t="s">
        <v>1963</v>
      </c>
      <c r="L5" s="411"/>
      <c r="M5" s="411"/>
      <c r="N5" s="411"/>
      <c r="O5" s="412" t="s">
        <v>1964</v>
      </c>
      <c r="P5" s="413"/>
      <c r="Q5" s="414"/>
    </row>
    <row r="6" spans="1:17" s="93" customFormat="1" ht="15.75" customHeight="1">
      <c r="A6" s="87" t="s">
        <v>1951</v>
      </c>
      <c r="B6" s="94" t="s">
        <v>1950</v>
      </c>
      <c r="C6" s="95" t="s">
        <v>1178</v>
      </c>
      <c r="D6" s="96" t="s">
        <v>1179</v>
      </c>
      <c r="E6" s="95" t="s">
        <v>1965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1966</v>
      </c>
      <c r="M6" s="138" t="s">
        <v>628</v>
      </c>
      <c r="N6" s="139" t="s">
        <v>1173</v>
      </c>
      <c r="O6" s="233" t="s">
        <v>1216</v>
      </c>
      <c r="P6" s="152"/>
      <c r="Q6" s="182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*</v>
      </c>
      <c r="G558" s="99" t="str">
        <f>IF(FN_MC!M469="","*",FN_MC!M469)</f>
        <v>TAL-TSF</v>
      </c>
      <c r="H558" s="149">
        <f>IF(FN_MC!K469="","*",FN_MC!K469)</f>
        <v>708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TAL-TSF</v>
      </c>
      <c r="M558" s="140">
        <f>IF(FN_MC!AP469="","*",FN_MC!AP469)</f>
        <v>708</v>
      </c>
      <c r="N558" s="140" t="str">
        <f>IF(FN_MC!AM469="","*",FN_MC!AM469)</f>
        <v>TAL-TSF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FERRONORTE</v>
      </c>
      <c r="D559" s="99" t="str">
        <f>IF(FN_MC!T470="","*",FN_MC!T470)</f>
        <v>TGR-TRO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TAL-TSF</v>
      </c>
      <c r="H559" s="149">
        <f>IF(FN_MC!K470="","*",FN_MC!K470)</f>
        <v>716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TAL-TSF</v>
      </c>
      <c r="M559" s="140">
        <f>IF(FN_MC!AP470="","*",FN_MC!AP470)</f>
        <v>716</v>
      </c>
      <c r="N559" s="140" t="str">
        <f>IF(FN_MC!AM470="","*",FN_MC!AM470)</f>
        <v>TAL-TSF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W70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2026-01-28T16:17:02Z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