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25" documentId="8_{B6337239-1A00-434D-AAD0-422EA1FEB5AE}" xr6:coauthVersionLast="47" xr6:coauthVersionMax="47" xr10:uidLastSave="{961BFA15-3CAD-4F64-8FDC-D688D066CD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<sst xmlns="http://schemas.openxmlformats.org/spreadsheetml/2006/main" count="6053" uniqueCount="1628">
  <si>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</si>
  <si>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</si>
  <si>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</si>
  <si>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</si>
  <si>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</si>
  <si>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</si>
  <si>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</si>
  <si>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</si>
  <si>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</si>
  <si>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</si>
  <si>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</si>
  <si>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</si>
  <si>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</si>
  <si>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</si>
  <si>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</si>
  <si>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</si>
  <si>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</si>
  <si>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</si>
  <si>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</si>
  <si>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</si>
  <si>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</si>
  <si>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</si>
  <si>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</si>
  <si>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</si>
  <si>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</si>
  <si>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</si>
  <si>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</si>
  <si>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</si>
  <si>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</si>
  <si>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</si>
  <si>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</si>
  <si>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</si>
  <si>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</si>
  <si>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</si>
  <si>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</si>
  <si>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</si>
  <si>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</si>
  <si>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</si>
  <si>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</si>
  <si>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</si>
  <si>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</si>
  <si>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</si>
  <si>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</si>
  <si>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</si>
  <si>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</si>
  <si>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</si>
  <si>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</si>
  <si>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</si>
  <si>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</si>
  <si>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</si>
  <si>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</si>
  <si>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</si>
  <si>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</si>
  <si>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</si>
  <si>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</si>
  <si>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</si>
  <si>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</si>
  <si>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</si>
  <si>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</si>
  <si>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</si>
  <si>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</si>
  <si>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</si>
  <si>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</si>
  <si>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</si>
  <si>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</si>
  <si>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</si>
  <si>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</si>
  <si>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</si>
  <si>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</si>
  <si>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</si>
  <si>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</si>
  <si>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</si>
  <si>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</si>
  <si>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</si>
  <si>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</si>
  <si>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</si>
  <si>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</si>
  <si>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</si>
  <si>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</si>
  <si>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</si>
  <si>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</si>
  <si>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</si>
  <si>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</si>
  <si>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</si>
  <si>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</si>
  <si>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</si>
  <si>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</si>
  <si>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</si>
  <si>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</si>
  <si>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</si>
  <si>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</si>
  <si>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</si>
  <si>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</si>
  <si>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</si>
  <si>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</si>
  <si>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</si>
  <si>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</si>
  <si>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</si>
  <si>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</si>
  <si>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</si>
  <si>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</si>
  <si>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</si>
  <si>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</si>
  <si>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</si>
  <si>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</si>
  <si>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</si>
  <si>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</si>
  <si>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</si>
  <si>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</si>
  <si>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</si>
  <si>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</si>
  <si>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</si>
  <si>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</si>
  <si>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</si>
  <si>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</si>
  <si>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</si>
  <si>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</si>
  <si>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</si>
  <si>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</si>
  <si>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</si>
  <si>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</si>
  <si>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</si>
  <si>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</si>
  <si>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</si>
  <si>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</si>
  <si>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</si>
  <si>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</si>
  <si>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</si>
  <si>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</si>
  <si>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</si>
  <si>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</si>
  <si>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</si>
  <si>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</si>
  <si>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</si>
  <si>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</si>
  <si>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</si>
  <si>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</si>
  <si>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</si>
  <si>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</si>
  <si>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</si>
  <si>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</si>
  <si>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</si>
  <si>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</si>
  <si>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</si>
  <si>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</si>
  <si>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</si>
  <si>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</si>
  <si>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</si>
  <si>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</si>
  <si>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</si>
  <si>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</si>
  <si>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</si>
  <si>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</si>
  <si>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</si>
  <si>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</si>
  <si>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</si>
  <si>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</si>
  <si>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</si>
  <si>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</si>
  <si>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</si>
  <si>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</si>
  <si>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</si>
  <si>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</si>
  <si>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</si>
  <si>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</si>
  <si>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</si>
  <si>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</si>
  <si>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</si>
  <si>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</si>
  <si>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</si>
  <si>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</si>
  <si>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</si>
  <si>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</si>
  <si>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</si>
  <si>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</si>
  <si>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</si>
  <si>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</si>
  <si>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</si>
  <si>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</si>
  <si>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</si>
  <si>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</si>
  <si>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</si>
  <si>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</si>
  <si>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</si>
  <si>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</si>
  <si>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</si>
  <si>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</si>
  <si>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</si>
  <si>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</si>
  <si>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</si>
  <si>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</si>
  <si>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</si>
  <si>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</si>
  <si>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</si>
  <si>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</si>
  <si>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</si>
  <si>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</si>
  <si>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</si>
  <si>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</si>
  <si>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</si>
  <si>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</si>
  <si>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</si>
  <si>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</si>
  <si>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</si>
  <si>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</si>
  <si>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</si>
  <si>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</si>
  <si>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</si>
  <si>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</si>
  <si>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</si>
  <si>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</si>
  <si>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</si>
  <si>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</si>
  <si>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</si>
  <si>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</si>
  <si>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</si>
  <si>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</si>
  <si>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</si>
  <si>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</si>
  <si>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</si>
  <si>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</si>
  <si>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</si>
  <si>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</si>
  <si>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</si>
  <si>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</si>
  <si>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</si>
  <si>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</si>
  <si>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</si>
  <si>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</si>
  <si>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</si>
  <si>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</si>
  <si>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</si>
  <si>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</si>
  <si>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</si>
  <si>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</si>
  <si>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</si>
  <si>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</si>
  <si>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</si>
  <si>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</si>
  <si>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</si>
  <si>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</si>
  <si>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</si>
  <si>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</si>
  <si>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</si>
  <si>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</si>
  <si>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</si>
  <si>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</si>
  <si>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</si>
  <si>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</si>
  <si>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</si>
  <si>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</si>
  <si>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</si>
  <si>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</si>
  <si>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</si>
  <si>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</si>
  <si>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</si>
  <si>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</si>
  <si>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</si>
  <si>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</si>
  <si>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</si>
  <si>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</si>
  <si>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</si>
  <si>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</si>
  <si>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</si>
  <si>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</si>
  <si>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</si>
  <si>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</si>
  <si>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</si>
  <si>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</si>
  <si>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</si>
  <si>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</si>
  <si>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</si>
  <si>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</si>
  <si>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</si>
  <si>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</si>
  <si>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</si>
  <si>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</si>
  <si>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</si>
  <si>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</si>
  <si>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</si>
  <si>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</si>
  <si>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</si>
  <si>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</si>
  <si>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</si>
  <si>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</si>
  <si>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</si>
  <si>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</si>
  <si>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</si>
  <si>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</si>
  <si>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</si>
  <si>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</si>
  <si>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</si>
  <si>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</si>
  <si>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</si>
  <si>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</si>
  <si>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</si>
  <si>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</si>
  <si>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</si>
  <si>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</si>
  <si>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</si>
  <si>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</si>
  <si>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</si>
  <si>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</si>
  <si>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</si>
  <si>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</si>
  <si>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</si>
  <si>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</si>
  <si>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</si>
  <si>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</si>
  <si>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</si>
  <si>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</si>
  <si>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</si>
  <si>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</si>
  <si>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</si>
  <si>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</si>
  <si>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</si>
  <si>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</si>
  <si>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</si>
  <si>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</si>
  <si>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</si>
  <si>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</si>
  <si>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</si>
  <si>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</si>
  <si>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</si>
  <si>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</si>
  <si>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</si>
  <si>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</si>
  <si>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</si>
  <si>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</si>
  <si>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</si>
  <si>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</si>
  <si>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</si>
  <si>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</si>
  <si>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</si>
  <si>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</si>
  <si>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</si>
  <si>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</si>
  <si>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</si>
  <si>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</si>
  <si>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</si>
  <si>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</si>
  <si>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</si>
  <si>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</si>
  <si>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</si>
  <si>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</si>
  <si>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</si>
  <si>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</si>
  <si>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</si>
  <si>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</si>
  <si>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</si>
  <si>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</si>
  <si>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</si>
  <si>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</si>
  <si>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</si>
  <si>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</si>
  <si>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</si>
  <si>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</si>
  <si>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</si>
  <si>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</si>
  <si>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</si>
  <si>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</si>
  <si>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</si>
  <si>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</si>
  <si>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</si>
  <si>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</si>
  <si>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</si>
  <si>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</si>
  <si>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</si>
  <si>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</si>
  <si>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</si>
  <si>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</si>
  <si>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</si>
  <si>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</si>
  <si>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</si>
  <si>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</si>
  <si>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</si>
  <si>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</si>
  <si>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</si>
  <si>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</si>
  <si>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</si>
  <si>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</si>
  <si>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</si>
  <si>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</si>
  <si>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</si>
  <si>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</si>
  <si>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</si>
  <si>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</si>
  <si>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</si>
  <si>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</si>
  <si>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</si>
  <si>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</si>
  <si>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</si>
  <si>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</si>
  <si>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</si>
  <si>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</si>
  <si>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</si>
  <si>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</si>
  <si>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</si>
  <si>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</si>
  <si>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</si>
  <si>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</si>
  <si>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</si>
  <si>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</si>
  <si>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</si>
  <si>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</si>
  <si>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</si>
  <si>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</si>
  <si>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</si>
  <si>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</si>
  <si>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</si>
  <si>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</si>
  <si>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</si>
  <si>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</si>
  <si>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</si>
  <si>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</si>
  <si>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</si>
  <si>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</si>
  <si>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</si>
  <si>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</si>
  <si>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</si>
  <si>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</si>
  <si>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</si>
  <si>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</si>
  <si>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</si>
  <si>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</si>
  <si>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</si>
  <si>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</si>
  <si>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</si>
  <si>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</si>
  <si>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</si>
  <si>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</si>
  <si>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</si>
  <si>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</si>
  <si>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</si>
  <si>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</si>
  <si>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</si>
  <si>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</si>
  <si>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</si>
  <si>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</si>
  <si>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</si>
  <si>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</si>
  <si>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</si>
  <si>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</si>
  <si>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</si>
  <si>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</si>
  <si>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</si>
  <si>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</si>
  <si>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</si>
  <si>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</si>
  <si>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</si>
  <si>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</si>
  <si>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</si>
  <si>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</si>
  <si>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</si>
  <si>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</si>
  <si>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</si>
  <si>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</si>
  <si>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</si>
  <si>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</si>
  <si>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</si>
  <si>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</si>
  <si>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</si>
  <si>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</si>
  <si>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</si>
  <si>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</si>
  <si>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</si>
  <si>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</si>
  <si>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</si>
  <si>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</si>
  <si>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</si>
  <si>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</si>
  <si>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</si>
  <si>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</si>
  <si>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</si>
  <si>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</si>
  <si>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</si>
  <si>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</si>
  <si>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</si>
  <si>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</si>
  <si>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</si>
  <si>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</si>
  <si>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</si>
  <si>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</si>
  <si>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</si>
  <si>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</si>
  <si>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</si>
  <si>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</si>
  <si>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</si>
  <si>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</si>
  <si>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</si>
  <si>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</si>
  <si>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</si>
  <si>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</si>
  <si>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</si>
  <si>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</si>
  <si>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</si>
  <si>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</si>
  <si>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</si>
  <si>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</si>
  <si>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</si>
  <si>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</si>
  <si>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</si>
  <si>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</si>
  <si>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</si>
  <si>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</si>
  <si>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</si>
  <si>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</si>
  <si>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</si>
  <si>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</si>
  <si>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</si>
  <si>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</si>
  <si>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</si>
  <si>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</si>
  <si>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</si>
  <si>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</si>
  <si>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</si>
  <si>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</si>
  <si>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</si>
  <si>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</si>
  <si>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</si>
  <si>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</si>
  <si>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</si>
  <si>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</si>
  <si>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</si>
  <si>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</si>
  <si>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</si>
  <si>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</si>
  <si>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</si>
  <si>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</si>
  <si>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</si>
  <si>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</si>
  <si>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</si>
  <si>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</si>
  <si>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</si>
  <si>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</si>
  <si>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</si>
  <si>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</si>
  <si>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</si>
  <si>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</si>
  <si>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</si>
  <si>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</si>
  <si>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</si>
  <si>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</si>
  <si>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</si>
  <si>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</si>
  <si>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</si>
  <si>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</si>
  <si>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</si>
  <si>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</si>
  <si>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</si>
  <si>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</si>
  <si>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</si>
  <si>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</si>
  <si>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</si>
  <si>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</si>
  <si>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</si>
  <si>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</si>
  <si>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</si>
  <si>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</si>
  <si>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</si>
  <si>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</si>
  <si>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</si>
  <si>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</si>
  <si>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</si>
  <si>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</si>
  <si>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</si>
  <si>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</si>
  <si>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</si>
  <si>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</si>
  <si>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</si>
  <si>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</si>
  <si>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</si>
  <si>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</si>
  <si>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</si>
  <si>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</si>
  <si>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</si>
  <si>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</si>
  <si>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</si>
  <si>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</si>
  <si>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</si>
  <si>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</si>
  <si>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</si>
  <si>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</si>
  <si>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</si>
  <si>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</si>
  <si>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</si>
  <si>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</si>
  <si>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</si>
  <si>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</si>
  <si>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</si>
  <si>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</si>
  <si>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</si>
  <si>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</si>
  <si>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</si>
  <si>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</si>
  <si>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</si>
  <si>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</si>
  <si>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</si>
  <si>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</si>
  <si>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</si>
  <si>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</si>
  <si>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</si>
  <si>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</si>
  <si>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</si>
  <si>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</si>
  <si>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</si>
  <si>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</si>
  <si>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</si>
  <si>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</si>
  <si>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</si>
  <si>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</si>
  <si>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</si>
  <si>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</si>
  <si>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</si>
  <si>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</si>
  <si>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</si>
  <si>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</si>
  <si>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</si>
  <si>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</si>
  <si>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</si>
  <si>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</si>
  <si>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</si>
  <si>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</si>
  <si>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</si>
  <si>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</si>
  <si>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</si>
  <si>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</si>
  <si>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</si>
  <si>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</si>
  <si>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</si>
  <si>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</si>
  <si>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</si>
  <si>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</si>
  <si>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</si>
  <si>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</si>
  <si>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</si>
  <si>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</si>
  <si>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</si>
  <si>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</si>
  <si>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</si>
  <si>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</si>
  <si>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</si>
  <si>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</si>
  <si>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</si>
  <si>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</si>
  <si>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</si>
  <si>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</si>
  <si>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</si>
  <si>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</si>
  <si>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</si>
  <si>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</si>
  <si>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</si>
  <si>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</si>
  <si>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</si>
  <si>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</si>
  <si>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</si>
  <si>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</si>
  <si>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</si>
  <si>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</si>
  <si>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</si>
  <si>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</si>
  <si>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</si>
  <si>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</si>
  <si>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</si>
  <si>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</si>
  <si>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</si>
  <si>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</si>
  <si>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</si>
  <si>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</si>
  <si>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</si>
  <si>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</si>
  <si>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</si>
  <si>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</si>
  <si>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</si>
  <si>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</si>
  <si>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</si>
  <si>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</si>
  <si>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</si>
  <si>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</si>
  <si>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</si>
  <si>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</si>
  <si>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</si>
  <si>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</si>
  <si>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</si>
  <si>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</si>
  <si>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</si>
  <si>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</si>
  <si>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</si>
  <si>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</si>
  <si>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</si>
  <si>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</si>
  <si>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</si>
  <si>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</si>
  <si>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</si>
  <si>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</si>
  <si>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</si>
  <si>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</si>
  <si>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</si>
  <si>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</si>
  <si>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</si>
  <si>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</si>
  <si>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</si>
  <si>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</si>
  <si>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</si>
  <si>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</si>
  <si>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</si>
  <si>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</si>
  <si>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</si>
  <si>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</si>
  <si>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</si>
  <si>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</si>
  <si>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</si>
  <si>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</si>
  <si>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</si>
  <si>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</si>
  <si>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</si>
  <si>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</si>
  <si>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</si>
  <si>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</si>
  <si>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</si>
  <si>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</si>
  <si>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</si>
  <si>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</si>
  <si>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</si>
  <si>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</si>
  <si>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</si>
  <si>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</si>
  <si>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</si>
  <si>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</si>
  <si>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</si>
  <si>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</si>
  <si>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</si>
  <si>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</si>
  <si>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</si>
  <si>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</si>
  <si>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</si>
  <si>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</si>
  <si>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</si>
  <si>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</si>
  <si>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</si>
  <si>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</si>
  <si>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</si>
  <si>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</si>
  <si>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</si>
  <si>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</si>
  <si>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</si>
  <si>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</si>
  <si>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</si>
  <si>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</si>
  <si>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</si>
  <si>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</si>
  <si>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</si>
  <si>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</si>
  <si>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</si>
  <si>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</si>
  <si>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</si>
  <si>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</si>
  <si>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</si>
  <si>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</si>
  <si>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</si>
  <si>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</si>
  <si>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</si>
  <si>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</si>
  <si>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</si>
  <si>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</si>
  <si>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</si>
  <si>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</si>
  <si>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</si>
  <si>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</si>
  <si>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</si>
  <si>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</si>
  <si>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</si>
  <si>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</si>
  <si>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</si>
  <si>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</si>
  <si>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</si>
  <si>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</si>
  <si>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</si>
  <si>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</si>
  <si>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</si>
  <si>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</si>
  <si>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</si>
  <si>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</si>
  <si>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</si>
  <si>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</si>
  <si>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</si>
  <si>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</si>
  <si>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</si>
  <si>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</si>
  <si>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</si>
  <si>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</si>
  <si>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</si>
  <si>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</si>
  <si>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</si>
  <si>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</si>
  <si>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</si>
  <si>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</si>
  <si>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</si>
  <si>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</si>
  <si>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</si>
  <si>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</si>
  <si>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</si>
  <si>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</si>
  <si>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</si>
  <si>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</si>
  <si>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</si>
  <si>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</si>
  <si>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</si>
  <si>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</si>
  <si>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</si>
  <si>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</si>
  <si>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</si>
  <si>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</si>
  <si>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</si>
  <si>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</si>
  <si>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</si>
  <si>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</si>
  <si>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</si>
  <si>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</si>
  <si>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</si>
  <si>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</si>
  <si>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</si>
  <si>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</si>
  <si>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</si>
  <si>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</si>
  <si>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</si>
  <si>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</si>
  <si>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</si>
  <si>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</si>
  <si>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</si>
  <si>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</si>
  <si>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</si>
  <si>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</si>
  <si>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</si>
  <si>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</si>
  <si>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</si>
  <si>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</si>
  <si>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</si>
  <si>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</si>
  <si>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</si>
  <si>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</si>
  <si>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</si>
  <si>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</si>
  <si>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</si>
  <si>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</si>
  <si>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</si>
  <si>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</si>
  <si>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</si>
  <si>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</si>
  <si>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</si>
  <si>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</si>
  <si>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</si>
  <si>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</si>
  <si>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</si>
  <si>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</si>
  <si>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</si>
  <si>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</si>
  <si>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</si>
  <si>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</si>
  <si>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</si>
  <si>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</si>
  <si>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</si>
  <si>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</si>
  <si>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</si>
  <si>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</si>
  <si>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</si>
  <si>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</si>
  <si>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</si>
  <si>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</si>
  <si>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</si>
  <si>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</si>
  <si>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</si>
  <si>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</si>
  <si>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</si>
  <si>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</si>
  <si>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</si>
  <si>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</si>
  <si>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</si>
  <si>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</si>
  <si>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</si>
  <si>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</si>
  <si>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</si>
  <si>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</si>
  <si>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</si>
  <si>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</si>
  <si>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</si>
  <si>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</si>
  <si>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</si>
  <si>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</si>
  <si>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</si>
  <si>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</si>
  <si>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</si>
  <si>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</si>
  <si>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</si>
  <si>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</si>
  <si>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</si>
  <si>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</si>
  <si>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</si>
  <si>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</si>
  <si>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</si>
  <si>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</si>
  <si>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</si>
  <si>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</si>
  <si>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</si>
  <si>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</si>
  <si>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</si>
  <si>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</si>
  <si>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</si>
  <si>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</si>
  <si>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</si>
  <si>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</si>
  <si>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</si>
  <si>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</si>
  <si>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</si>
  <si>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</si>
  <si>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</si>
  <si>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</si>
  <si>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</si>
  <si>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</si>
  <si>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</si>
  <si>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</si>
  <si>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</si>
  <si>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</si>
  <si>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</si>
  <si>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</si>
  <si>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</si>
  <si>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</si>
  <si>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</si>
  <si>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</si>
  <si>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</si>
  <si>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</si>
  <si>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</si>
  <si>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</si>
  <si>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</si>
  <si>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</si>
  <si>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</si>
  <si>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</si>
  <si>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</si>
  <si>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</si>
  <si>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</si>
  <si>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</si>
  <si>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</si>
  <si>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</si>
  <si>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</si>
  <si>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</si>
  <si>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</si>
  <si>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</si>
  <si>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</si>
  <si>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</si>
  <si>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</si>
  <si>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</si>
  <si>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</si>
  <si>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</si>
  <si>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</si>
  <si>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</si>
  <si>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</si>
  <si>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</si>
  <si>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</si>
  <si>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</si>
  <si>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</si>
  <si>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</si>
  <si>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</si>
  <si>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</si>
  <si>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</si>
  <si>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</si>
  <si>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</si>
  <si>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</si>
  <si>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</si>
  <si>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</si>
  <si>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</si>
  <si>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</si>
  <si>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</si>
  <si>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</si>
  <si>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</si>
  <si>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</si>
  <si>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</si>
  <si>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</si>
  <si>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</si>
  <si>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</si>
  <si>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</si>
  <si>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</si>
  <si>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</si>
  <si>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</si>
  <si>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</si>
  <si>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</si>
  <si>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</si>
  <si>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</si>
  <si>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</si>
  <si>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</si>
  <si>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</si>
  <si>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</si>
  <si>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</si>
  <si>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</si>
  <si>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</si>
  <si>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</si>
  <si>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</si>
  <si>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</si>
  <si>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</si>
  <si>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</si>
  <si>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</si>
  <si>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</si>
  <si>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</si>
  <si>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</si>
  <si>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</si>
  <si>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</si>
  <si>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</si>
  <si>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</si>
  <si>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</si>
  <si>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</si>
  <si>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</si>
  <si>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</si>
  <si>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</si>
  <si>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</si>
  <si>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</si>
  <si>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</si>
  <si>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</si>
  <si>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</si>
  <si>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</si>
  <si>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</si>
  <si>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</si>
  <si>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</si>
  <si>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</si>
  <si>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</si>
  <si>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</si>
  <si>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</si>
  <si>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</si>
  <si>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</si>
  <si>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</si>
  <si>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</si>
  <si>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</si>
  <si>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</si>
  <si>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</si>
  <si>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</si>
  <si>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</si>
  <si>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</si>
  <si>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</si>
  <si>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</si>
  <si>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</si>
  <si>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</si>
  <si>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</si>
  <si>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</si>
  <si>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</si>
  <si>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</si>
  <si>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</si>
  <si>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</si>
  <si>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</si>
  <si>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</si>
  <si>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</si>
  <si>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</si>
  <si>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</si>
  <si>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</si>
  <si>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</si>
  <si>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</si>
  <si>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</si>
  <si>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</si>
  <si>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</si>
  <si>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</si>
  <si>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</si>
  <si>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</si>
  <si>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</si>
  <si>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</si>
  <si>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</si>
  <si>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</si>
  <si>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</si>
  <si>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</si>
  <si>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</si>
  <si>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</si>
  <si>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</si>
  <si>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</si>
  <si>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</si>
  <si>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</si>
  <si>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</si>
  <si>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</si>
  <si>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</si>
  <si>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</si>
  <si>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</si>
  <si>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</si>
  <si>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</si>
  <si>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</si>
  <si>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</si>
  <si>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</si>
  <si>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</si>
  <si>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</si>
  <si>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</si>
  <si>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</si>
  <si>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</si>
  <si>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</si>
  <si>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</si>
  <si>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</si>
  <si>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</si>
  <si>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</si>
  <si>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</si>
  <si>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</si>
  <si>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</si>
  <si>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</si>
  <si>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</si>
  <si>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</si>
  <si>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</si>
  <si>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</si>
  <si>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</si>
  <si>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</si>
  <si>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</si>
  <si>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</si>
  <si>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</si>
  <si>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</si>
  <si>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</si>
  <si>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</si>
  <si>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</si>
  <si>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</si>
  <si>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</si>
  <si>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</si>
  <si>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</si>
  <si>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</si>
  <si>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</si>
  <si>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</si>
  <si>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</si>
  <si>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</si>
  <si>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</si>
  <si>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</si>
  <si>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</si>
  <si>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</si>
  <si>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</si>
  <si>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</si>
  <si>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</si>
  <si>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</si>
  <si>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</si>
  <si>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</si>
  <si>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</si>
  <si>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</si>
  <si>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</si>
  <si>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</si>
  <si>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</si>
  <si>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</si>
  <si>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</si>
  <si>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</si>
  <si>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</si>
  <si>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</si>
  <si>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</si>
  <si>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</si>
  <si>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</si>
  <si>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</si>
  <si>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</si>
  <si>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</si>
  <si>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</si>
  <si>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</si>
  <si>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</si>
  <si>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</si>
  <si>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</si>
  <si>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</si>
  <si>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</si>
  <si>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</si>
  <si>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</si>
  <si>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</si>
  <si>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</si>
  <si>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</si>
  <si>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</si>
  <si>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</si>
  <si>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</si>
  <si>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</si>
  <si>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</si>
  <si>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</si>
  <si>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</si>
  <si>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</si>
  <si>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</si>
  <si>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</si>
  <si>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</si>
  <si>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</si>
  <si>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</si>
  <si>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</si>
  <si>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</si>
  <si>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</si>
  <si>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</si>
  <si>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</si>
  <si>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</si>
  <si>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</si>
  <si>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</si>
  <si>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</si>
  <si>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</si>
  <si>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</si>
  <si>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</si>
  <si>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</si>
  <si>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</si>
  <si>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</si>
  <si>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</si>
  <si>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</si>
  <si>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</si>
  <si>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</si>
  <si>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</si>
  <si>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</si>
  <si>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</si>
  <si>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</si>
  <si>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</si>
  <si>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</si>
  <si>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</si>
  <si>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</si>
  <si>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</si>
  <si>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</si>
  <si>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</si>
  <si>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</si>
  <si>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</si>
  <si>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</si>
  <si>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</si>
  <si>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</si>
  <si>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</si>
  <si>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</si>
  <si>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</si>
  <si>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</si>
  <si>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</si>
  <si>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</si>
  <si>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</si>
  <si>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</si>
  <si>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</si>
  <si>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</si>
  <si>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</si>
  <si>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</si>
  <si>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</si>
  <si>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</si>
  <si>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</si>
  <si>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</si>
  <si>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</si>
  <si>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</si>
  <si>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</si>
  <si>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</si>
  <si>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</si>
  <si>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</si>
  <si>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</si>
  <si>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</si>
  <si>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</si>
  <si>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</si>
  <si>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</si>
  <si>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</si>
  <si>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</si>
  <si>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</si>
  <si>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</si>
  <si>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</si>
  <si>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</si>
  <si>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</si>
  <si>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</si>
  <si>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</si>
  <si>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</si>
  <si>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</si>
  <si>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</si>
  <si>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</si>
  <si>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</si>
  <si>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</si>
  <si>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</si>
  <si>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</si>
  <si>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</si>
  <si>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</si>
  <si>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</si>
  <si>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</si>
  <si>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</si>
  <si>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</si>
  <si>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</si>
  <si>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</si>
  <si>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</si>
  <si>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</si>
  <si>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</si>
  <si>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</si>
  <si>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</si>
  <si>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</si>
  <si>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</si>
  <si>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</si>
  <si>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</si>
  <si>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</si>
  <si>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</si>
  <si>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</si>
  <si>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</si>
  <si>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</si>
  <si>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</si>
  <si>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</si>
  <si>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</si>
  <si>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</si>
  <si>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</si>
  <si>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</si>
  <si>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</si>
  <si>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</si>
  <si>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</si>
  <si>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</si>
  <si>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</si>
  <si>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</si>
  <si>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</si>
  <si>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</si>
  <si>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</si>
  <si>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</si>
  <si>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</si>
  <si>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</si>
  <si>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</si>
  <si>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</si>
  <si>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</si>
  <si>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</si>
  <si>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</si>
  <si>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</si>
  <si>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</si>
  <si>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</si>
  <si>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</si>
  <si>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</si>
  <si>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</si>
  <si>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</si>
  <si>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</si>
  <si>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</si>
  <si>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</si>
  <si>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</si>
  <si>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</si>
  <si>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</si>
  <si>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</si>
  <si>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</si>
  <si>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</si>
  <si>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</si>
  <si>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</si>
  <si>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</si>
  <si>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</si>
  <si>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</si>
  <si>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</si>
  <si>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</si>
  <si>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</si>
  <si>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</si>
  <si>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</si>
  <si>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</si>
  <si>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</si>
  <si>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</si>
  <si>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</si>
  <si>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</si>
  <si>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</si>
  <si>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</si>
  <si>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</si>
  <si>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</si>
  <si>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</si>
  <si>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</si>
  <si>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</si>
  <si>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</si>
  <si>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</si>
  <si>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</si>
  <si>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</si>
  <si>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</si>
  <si>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</si>
  <si>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</si>
  <si>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</si>
  <si>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</si>
  <si>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</si>
  <si>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</si>
  <si>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</si>
  <si>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</si>
  <si>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</si>
  <si>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</si>
  <si>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</si>
  <si>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</si>
  <si>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</si>
  <si>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</si>
  <si>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</si>
  <si>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</si>
  <si>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</si>
  <si>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</si>
  <si>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</si>
  <si>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</si>
  <si>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</si>
  <si>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</si>
  <si>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</si>
  <si>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</si>
  <si>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</si>
  <si>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</si>
  <si>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</si>
  <si>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</si>
  <si>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</si>
  <si>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</si>
  <si>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</si>
  <si>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</si>
  <si>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</si>
  <si>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</si>
  <si>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</si>
  <si>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</si>
  <si>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</si>
  <si>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</si>
  <si>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</si>
  <si>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</si>
  <si>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</si>
  <si>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</si>
  <si>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</si>
  <si>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</si>
  <si>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</si>
  <si>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</si>
  <si>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</si>
  <si>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</si>
  <si>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</si>
  <si>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</si>
  <si>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</si>
  <si>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</si>
  <si>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</si>
  <si>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</si>
  <si>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</si>
  <si>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</si>
  <si>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</si>
  <si>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</si>
  <si>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</si>
  <si>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</si>
  <si>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</si>
  <si>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</si>
  <si>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</si>
  <si>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</si>
  <si>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</si>
  <si>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</si>
  <si>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</si>
  <si>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</si>
  <si>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</si>
  <si>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</si>
  <si>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</si>
  <si>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</si>
  <si>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</si>
  <si>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</si>
  <si>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</si>
  <si>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</si>
  <si>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</si>
  <si>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</si>
  <si>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</si>
  <si>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</si>
  <si>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</si>
  <si>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</si>
  <si>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</si>
  <si>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</si>
  <si>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</si>
  <si>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</si>
  <si>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</si>
  <si>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</si>
  <si>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</si>
  <si>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</si>
  <si>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</si>
  <si>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</si>
  <si>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</si>
  <si>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</si>
  <si>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</si>
  <si>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</si>
  <si>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</si>
  <si>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</si>
  <si>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</si>
  <si>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</si>
  <si>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</si>
  <si>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</si>
  <si>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</si>
  <si>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</si>
  <si>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</si>
  <si>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</si>
  <si>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</si>
  <si>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</si>
  <si>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</si>
  <si>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</si>
  <si>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</si>
  <si>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</si>
  <si>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</si>
  <si>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</si>
  <si>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</si>
  <si>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</si>
  <si>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</si>
  <si>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</si>
  <si>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</si>
  <si>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</si>
  <si>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</si>
  <si>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</si>
  <si>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</si>
  <si>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</si>
  <si>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</si>
  <si>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</si>
  <si>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</si>
  <si>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</si>
  <si>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</si>
  <si>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</si>
  <si>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</si>
  <si>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</si>
  <si>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</si>
  <si>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</si>
  <si>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</si>
  <si>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</si>
  <si>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</si>
  <si>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</si>
  <si>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</si>
  <si>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</si>
  <si>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</si>
  <si>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</si>
  <si>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</si>
  <si>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</si>
  <si>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</si>
  <si>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</si>
  <si>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</si>
  <si>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</si>
  <si>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</si>
  <si>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</si>
  <si>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</si>
  <si>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</si>
  <si>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</si>
  <si>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</si>
  <si>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</si>
  <si>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</si>
  <si>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</si>
  <si>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</si>
  <si>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</si>
  <si>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</si>
  <si>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</si>
  <si>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</si>
  <si>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</si>
  <si>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</si>
  <si>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</si>
  <si>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</si>
  <si>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</si>
  <si>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</si>
  <si>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</si>
  <si>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</si>
  <si>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</si>
  <si>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</si>
  <si>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</si>
  <si>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</si>
  <si>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</si>
  <si>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</si>
  <si>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</si>
  <si>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</si>
  <si>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</si>
  <si>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</si>
  <si>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</si>
  <si>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</si>
  <si>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</si>
  <si>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</si>
  <si>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</si>
  <si>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</si>
  <si>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</si>
  <si>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</si>
  <si>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</si>
  <si>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</si>
  <si>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</si>
  <si>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</si>
  <si>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</si>
  <si>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</si>
  <si>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</si>
  <si>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</si>
  <si>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</si>
  <si>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</si>
  <si>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</si>
  <si>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</si>
  <si>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</si>
  <si>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</si>
  <si>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</si>
  <si>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</si>
  <si>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</si>
  <si>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</si>
  <si>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</si>
  <si>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</si>
  <si>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</si>
  <si>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</si>
  <si>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</si>
  <si>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</si>
  <si>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</si>
  <si>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</si>
  <si>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</si>
  <si>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</si>
  <si>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</si>
  <si>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</si>
  <si>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</si>
  <si>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</si>
  <si>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</si>
  <si>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</si>
  <si>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</si>
  <si>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</si>
  <si>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</si>
  <si>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</si>
  <si>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</si>
  <si>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</si>
  <si>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</si>
  <si>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</si>
  <si>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</si>
  <si>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</si>
  <si>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</si>
  <si>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</si>
  <si>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</si>
  <si>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</si>
  <si>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das 09:3h as 11:38h - sinalizou que vai atrasar 30min</t>
  </si>
  <si>
    <t>MC1 as 9:03h - licença as 09:15h - 10:55h avariou, sem tração precisa ser recolhida com loco</t>
  </si>
  <si>
    <t>licença as 09:15h - 10:55h avariou, sem tração precisa ser recolhida com loco</t>
  </si>
  <si>
    <t xml:space="preserve">Pronto as 09:55h - </t>
  </si>
  <si>
    <t>Cancelado - via priorizou outras demandas</t>
  </si>
  <si>
    <t>Mecânica deslocando para trocar antena do EOT</t>
  </si>
  <si>
    <t>Descarga de pedra SB 710TSF 90min
SB TSF1 45min
SB TSF732 45min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</si>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</sst>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D213" activePane="bottomRight" state="frozen"/>
      <selection pane="bottomRight" activeCell="BJ221" sqref="BJ2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1562</v>
      </c>
      <c r="X213" s="213" t="s">
        <v>369</v>
      </c>
      <c r="Y213" s="153" t="s">
        <v>368</v>
      </c>
      <c r="Z213" s="153"/>
      <c r="AA213" s="83" t="s">
        <v>1563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1564</v>
      </c>
      <c r="BK213" s="16" t="s">
        <v>1564</v>
      </c>
      <c r="BL213" s="15"/>
      <c r="BM213" s="14"/>
      <c r="BN213" s="14"/>
      <c r="BO213" s="160"/>
      <c r="BP213" s="16" t="s">
        <v>1565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1566</v>
      </c>
      <c r="N215" s="199" t="s">
        <v>1567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1568</v>
      </c>
      <c r="BK215" s="16" t="s">
        <v>1569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1570</v>
      </c>
      <c r="BK217" s="16" t="s">
        <v>1571</v>
      </c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1572</v>
      </c>
      <c r="BK218" s="16" t="s">
        <v>1573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1</v>
      </c>
      <c r="BI221" s="16"/>
      <c r="BJ221" s="16" t="s">
        <v>1574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1575</v>
      </c>
      <c r="BK224" s="16" t="s">
        <v>1575</v>
      </c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1576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1577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141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40" s="168"/>
      <c r="P240" s="168"/>
      <c r="Q240" s="83"/>
      <c r="R240" s="10" t="str">
        <f>IFERROR(_xlfn.XLOOKUP(F240, BS_ATIVIDADE[ATIVIDADE],BS_ATIVIDADE[UNIDADE] ), "*")</f>
        <v>VAGÕES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PEDRA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ZRW-TRP</v>
      </c>
      <c r="AN240" s="279" t="str">
        <f>IF(BS_CONTROLE[[#This Row],[SB]]=0, "-", BS_CONTROLE[[#This Row],[SB]])</f>
        <v>TMITRP</v>
      </c>
      <c r="AO240" s="280">
        <f>IF(BS_CONTROLE[[#This Row],[SUB]]=0, "-", BS_CONTROLE[[#This Row],[SUB]])</f>
        <v>74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VAGÕES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1578</v>
      </c>
      <c r="W249" s="168" t="s">
        <v>1579</v>
      </c>
      <c r="X249" s="213" t="s">
        <v>374</v>
      </c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1580</v>
      </c>
      <c r="X251" s="213" t="s">
        <v>374</v>
      </c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1582</v>
      </c>
      <c r="E3" s="316" t="s">
        <v>1583</v>
      </c>
      <c r="F3" s="316" t="s">
        <v>1584</v>
      </c>
      <c r="G3" s="316" t="s">
        <v>1585</v>
      </c>
      <c r="H3" s="316" t="s">
        <v>1586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1589</v>
      </c>
      <c r="W1" s="388"/>
      <c r="X1" s="388"/>
      <c r="Y1" s="103"/>
    </row>
    <row r="2" spans="1:25" s="100" customFormat="1" ht="11.25" customHeight="1">
      <c r="A2" s="104" t="s">
        <v>1590</v>
      </c>
      <c r="B2" s="104" t="s">
        <v>1591</v>
      </c>
      <c r="C2" s="104" t="s">
        <v>7</v>
      </c>
      <c r="D2" s="105" t="s">
        <v>1177</v>
      </c>
      <c r="E2" s="105" t="s">
        <v>1178</v>
      </c>
      <c r="F2" s="105" t="s">
        <v>1592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1593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PEDRA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ZRW-TRP</v>
      </c>
      <c r="L338" s="328" t="str">
        <f>IF(FN_MC!N240="","*",FN_MC!N240)</f>
        <v>TMITRP</v>
      </c>
      <c r="M338" s="110">
        <f>IF(FN_MC!J240="","*",FN_MC!J240)</f>
        <v>74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1594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1595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1596</v>
      </c>
      <c r="C4" s="321" t="s">
        <v>1597</v>
      </c>
      <c r="D4" s="321" t="s">
        <v>1598</v>
      </c>
      <c r="E4" s="321" t="s">
        <v>1599</v>
      </c>
      <c r="F4" s="321" t="s">
        <v>545</v>
      </c>
      <c r="G4" s="321" t="s">
        <v>1600</v>
      </c>
      <c r="H4" s="187"/>
    </row>
    <row r="5" spans="1:8" ht="43.5">
      <c r="A5" s="187"/>
      <c r="B5" s="322" t="s">
        <v>1601</v>
      </c>
      <c r="C5" s="322">
        <v>309525</v>
      </c>
      <c r="D5" s="322" t="s">
        <v>1602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1603</v>
      </c>
      <c r="C6" s="322">
        <v>256875</v>
      </c>
      <c r="D6" s="322" t="s">
        <v>1604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1605</v>
      </c>
      <c r="C7" s="322">
        <v>257278</v>
      </c>
      <c r="D7" s="322" t="s">
        <v>1606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1607</v>
      </c>
      <c r="C8" s="322">
        <v>261794</v>
      </c>
      <c r="D8" s="322" t="s">
        <v>1608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1609</v>
      </c>
      <c r="C9" s="322">
        <v>257033</v>
      </c>
      <c r="D9" s="322" t="s">
        <v>1610</v>
      </c>
      <c r="E9" s="322" t="s">
        <v>240</v>
      </c>
      <c r="F9" s="322" t="s">
        <v>732</v>
      </c>
      <c r="G9" s="322" t="s">
        <v>1611</v>
      </c>
      <c r="H9" s="187"/>
    </row>
    <row r="10" spans="1:8" ht="43.5">
      <c r="A10" s="187"/>
      <c r="B10" s="322" t="s">
        <v>1612</v>
      </c>
      <c r="C10" s="322">
        <v>396578</v>
      </c>
      <c r="D10" s="322" t="s">
        <v>1613</v>
      </c>
      <c r="E10" s="322" t="s">
        <v>240</v>
      </c>
      <c r="F10" s="322" t="s">
        <v>732</v>
      </c>
      <c r="G10" s="322" t="s">
        <v>1611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1614</v>
      </c>
      <c r="C2" s="95" t="s">
        <v>1162</v>
      </c>
      <c r="D2" s="95" t="s">
        <v>1164</v>
      </c>
      <c r="E2" s="95" t="s">
        <v>1615</v>
      </c>
      <c r="F2" s="95" t="s">
        <v>1616</v>
      </c>
      <c r="G2" s="95" t="s">
        <v>1617</v>
      </c>
      <c r="H2" s="95" t="s">
        <v>1618</v>
      </c>
      <c r="I2" s="95" t="s">
        <v>1619</v>
      </c>
      <c r="J2" s="95" t="s">
        <v>1620</v>
      </c>
      <c r="K2" s="130" t="s">
        <v>1621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ZRW-TRP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1622</v>
      </c>
      <c r="D5" s="392"/>
      <c r="E5" s="392"/>
      <c r="F5" s="392"/>
      <c r="G5" s="392"/>
      <c r="H5" s="392"/>
      <c r="I5" s="392"/>
      <c r="J5" s="393"/>
      <c r="K5" s="394" t="s">
        <v>1623</v>
      </c>
      <c r="L5" s="395"/>
      <c r="M5" s="395"/>
      <c r="N5" s="395"/>
      <c r="O5" s="396" t="s">
        <v>1624</v>
      </c>
      <c r="P5" s="397"/>
      <c r="Q5" s="398"/>
    </row>
    <row r="6" spans="1:17" s="93" customFormat="1" ht="15.75" customHeight="1">
      <c r="A6" s="87" t="s">
        <v>1592</v>
      </c>
      <c r="B6" s="94" t="s">
        <v>1591</v>
      </c>
      <c r="C6" s="95" t="s">
        <v>1177</v>
      </c>
      <c r="D6" s="96" t="s">
        <v>1178</v>
      </c>
      <c r="E6" s="95" t="s">
        <v>1625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1626</v>
      </c>
      <c r="M6" s="138" t="s">
        <v>30</v>
      </c>
      <c r="N6" s="139" t="s">
        <v>1172</v>
      </c>
      <c r="O6" s="241" t="s">
        <v>1215</v>
      </c>
      <c r="P6" s="152"/>
      <c r="Q6" s="188" t="s">
        <v>1627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 xml:space="preserve"> Intervalo das 09:3h as 11:38h - sinalizou que vai atrasar 30min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1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ZRW-TRP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TCS</v>
      </c>
      <c r="L339" s="140" t="str">
        <f>IF(FN_MC!AM240="","*",FN_MC!AM240)</f>
        <v>ZRW-TRP</v>
      </c>
      <c r="M339" s="140" t="str">
        <f>IF(FN_MC!AP240="","*",FN_MC!AP240)</f>
        <v>-</v>
      </c>
      <c r="N339" s="140" t="str">
        <f>IF(FN_MC!AM240="","*",FN_MC!AM240)</f>
        <v>ZRW-TRP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2026-01-15T14:32:44Z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