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53" documentId="8_{B6337239-1A00-434D-AAD0-422EA1FEB5AE}" xr6:coauthVersionLast="47" xr6:coauthVersionMax="47" xr10:uidLastSave="{8030B3C0-2A80-468E-9C0B-E6043F2320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3" i="1" l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N143" i="1" a="1"/>
  <c r="N143" i="1"/>
  <c r="N144" i="1" a="1"/>
  <c r="N144" i="1"/>
  <c r="N145" i="1" a="1"/>
  <c r="N145" i="1"/>
  <c r="N146" i="1" a="1"/>
  <c r="N146" i="1"/>
  <c r="N147" i="1" a="1"/>
  <c r="N147" i="1"/>
  <c r="N148" i="1" a="1"/>
  <c r="N148" i="1"/>
  <c r="N149" i="1" a="1"/>
  <c r="N149" i="1"/>
  <c r="N150" i="1" a="1"/>
  <c r="N150" i="1"/>
  <c r="N151" i="1" a="1"/>
  <c r="N151" i="1"/>
  <c r="N152" i="1" a="1"/>
  <c r="N152" i="1"/>
  <c r="N153" i="1" a="1"/>
  <c r="N153" i="1"/>
  <c r="N154" i="1" a="1"/>
  <c r="N154" i="1"/>
  <c r="N155" i="1" a="1"/>
  <c r="N155" i="1"/>
  <c r="N156" i="1" a="1"/>
  <c r="N156" i="1"/>
  <c r="N157" i="1" a="1"/>
  <c r="N157" i="1"/>
  <c r="N158" i="1" a="1"/>
  <c r="N158" i="1"/>
  <c r="N159" i="1" a="1"/>
  <c r="N159" i="1"/>
  <c r="N160" i="1" a="1"/>
  <c r="N160" i="1"/>
  <c r="N161" i="1" a="1"/>
  <c r="N161" i="1"/>
  <c r="N162" i="1" a="1"/>
  <c r="N162" i="1"/>
  <c r="M143" i="1" a="1"/>
  <c r="M143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AN159" i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AN161" i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AN162" i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6" i="1" l="1"/>
  <c r="AJ141" i="1"/>
  <c r="AJ139" i="1"/>
  <c r="AJ137" i="1"/>
  <c r="AJ135" i="1"/>
  <c r="AJ145" i="1"/>
  <c r="AJ144" i="1"/>
  <c r="AJ140" i="1"/>
  <c r="AJ134" i="1"/>
  <c r="AJ133" i="1"/>
  <c r="AJ132" i="1"/>
  <c r="AJ105" i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<sst xmlns="http://schemas.openxmlformats.org/spreadsheetml/2006/main" count="5529" uniqueCount="1244">
  <si>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</si>
  <si>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</si>
  <si>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</si>
  <si>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</si>
  <si>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</si>
  <si>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</si>
  <si>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</si>
  <si>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</si>
  <si>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</si>
  <si>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</si>
  <si>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</si>
  <si>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</si>
  <si>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</si>
  <si>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</si>
  <si>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</si>
  <si>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</si>
  <si>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</si>
  <si>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</si>
  <si>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</si>
  <si>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</si>
  <si>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</si>
  <si>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</si>
  <si>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</si>
  <si>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</si>
  <si>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</si>
  <si>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</si>
  <si>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</si>
  <si>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</si>
  <si>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</si>
  <si>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</si>
  <si>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</si>
  <si>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</si>
  <si>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</si>
  <si>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</si>
  <si>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</si>
  <si>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</si>
  <si>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</si>
  <si>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</si>
  <si>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</si>
  <si>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</si>
  <si>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</si>
  <si>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</si>
  <si>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</si>
  <si>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</si>
  <si>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</si>
  <si>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</si>
  <si>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</si>
  <si>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</si>
  <si>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</si>
  <si>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</si>
  <si>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</si>
  <si>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</si>
  <si>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</si>
  <si>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</si>
  <si>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</si>
  <si>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</si>
  <si>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</si>
  <si>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</si>
  <si>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</si>
  <si>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</si>
  <si>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</si>
  <si>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</si>
  <si>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</si>
  <si>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</si>
  <si>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</si>
  <si>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</si>
  <si>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</si>
  <si>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</si>
  <si>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</si>
  <si>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</si>
  <si>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</si>
  <si>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</si>
  <si>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</si>
  <si>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</si>
  <si>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</si>
  <si>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</si>
  <si>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</si>
  <si>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</si>
  <si>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</si>
  <si>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</si>
  <si>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</si>
  <si>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</si>
  <si>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</si>
  <si>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</si>
  <si>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</si>
  <si>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</si>
  <si>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</si>
  <si>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</si>
  <si>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</si>
  <si>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</si>
  <si>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</si>
  <si>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</si>
  <si>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</si>
  <si>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</si>
  <si>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</si>
  <si>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</si>
  <si>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</si>
  <si>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</si>
  <si>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</si>
  <si>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</si>
  <si>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</si>
  <si>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</si>
  <si>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</si>
  <si>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</si>
  <si>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</si>
  <si>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</si>
  <si>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</si>
  <si>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</si>
  <si>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</si>
  <si>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</si>
  <si>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</si>
  <si>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</si>
  <si>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</si>
  <si>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</si>
  <si>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</si>
  <si>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</si>
  <si>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</si>
  <si>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</si>
  <si>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</si>
  <si>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</si>
  <si>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</si>
  <si>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</si>
  <si>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</si>
  <si>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</si>
  <si>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</si>
  <si>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</si>
  <si>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</si>
  <si>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</si>
  <si>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</si>
  <si>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</si>
  <si>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</si>
  <si>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</si>
  <si>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</si>
  <si>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</si>
  <si>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</si>
  <si>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</si>
  <si>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</si>
  <si>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</si>
  <si>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</si>
  <si>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</si>
  <si>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</si>
  <si>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</si>
  <si>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</si>
  <si>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</si>
  <si>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</si>
  <si>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</si>
  <si>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</si>
  <si>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</si>
  <si>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</si>
  <si>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</si>
  <si>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</si>
  <si>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</si>
  <si>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</si>
  <si>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</si>
  <si>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</si>
  <si>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</si>
  <si>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</si>
  <si>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</si>
  <si>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</si>
  <si>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</si>
  <si>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</si>
  <si>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</si>
  <si>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</si>
  <si>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</si>
  <si>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</si>
  <si>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</si>
  <si>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</si>
  <si>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</si>
  <si>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</si>
  <si>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</si>
  <si>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</si>
  <si>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</si>
  <si>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</si>
  <si>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</si>
  <si>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</si>
  <si>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</si>
  <si>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</si>
  <si>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</si>
  <si>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</si>
  <si>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</si>
  <si>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</si>
  <si>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</si>
  <si>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</si>
  <si>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</si>
  <si>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</si>
  <si>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</si>
  <si>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</si>
  <si>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</si>
  <si>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</si>
  <si>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</si>
  <si>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</si>
  <si>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</si>
  <si>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</si>
  <si>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</si>
  <si>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</si>
  <si>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</si>
  <si>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</si>
  <si>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</si>
  <si>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</si>
  <si>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</si>
  <si>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</si>
  <si>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</si>
  <si>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</si>
  <si>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</si>
  <si>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</si>
  <si>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</si>
  <si>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</si>
  <si>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</si>
  <si>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</si>
  <si>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</si>
  <si>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</si>
  <si>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</si>
  <si>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</si>
  <si>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</si>
  <si>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</si>
  <si>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</si>
  <si>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</si>
  <si>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</si>
  <si>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</si>
  <si>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</si>
  <si>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</si>
  <si>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</si>
  <si>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</si>
  <si>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</si>
  <si>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</si>
  <si>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</si>
  <si>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</si>
  <si>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</si>
  <si>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</si>
  <si>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</si>
  <si>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</si>
  <si>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</si>
  <si>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</si>
  <si>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</si>
  <si>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</si>
  <si>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</si>
  <si>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</si>
  <si>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</si>
  <si>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</si>
  <si>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</si>
  <si>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</si>
  <si>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</si>
  <si>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</si>
  <si>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</si>
  <si>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</si>
  <si>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</si>
  <si>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</si>
  <si>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</si>
  <si>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</si>
  <si>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</si>
  <si>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</si>
  <si>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</si>
  <si>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</si>
  <si>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</si>
  <si>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</si>
  <si>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</si>
  <si>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</si>
  <si>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</si>
  <si>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</si>
  <si>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</si>
  <si>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</si>
  <si>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</si>
  <si>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</si>
  <si>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</si>
  <si>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</si>
  <si>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</si>
  <si>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</si>
  <si>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</si>
  <si>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</si>
  <si>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</si>
  <si>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</si>
  <si>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</si>
  <si>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</si>
  <si>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</si>
  <si>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</si>
  <si>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</si>
  <si>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</si>
  <si>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</si>
  <si>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</si>
  <si>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</si>
  <si>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</si>
  <si>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</si>
  <si>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</si>
  <si>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</si>
  <si>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</si>
  <si>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</si>
  <si>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</si>
  <si>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</si>
  <si>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</si>
  <si>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</si>
  <si>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</si>
  <si>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</si>
  <si>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</si>
  <si>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</si>
  <si>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</si>
  <si>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</si>
  <si>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</si>
  <si>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</si>
  <si>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</si>
  <si>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</si>
  <si>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</si>
  <si>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</si>
  <si>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</si>
  <si>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</si>
  <si>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</si>
  <si>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</si>
  <si>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</si>
  <si>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</si>
  <si>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</si>
  <si>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</si>
  <si>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</si>
  <si>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</si>
  <si>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</si>
  <si>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</si>
  <si>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</si>
  <si>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</si>
  <si>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</si>
  <si>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</si>
  <si>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</si>
  <si>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</si>
  <si>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</si>
  <si>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</si>
  <si>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</si>
  <si>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</si>
  <si>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</si>
  <si>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</si>
  <si>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</si>
  <si>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</si>
  <si>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</si>
  <si>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</si>
  <si>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</si>
  <si>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</si>
  <si>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</si>
  <si>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</si>
  <si>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</si>
  <si>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</si>
  <si>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</si>
  <si>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</si>
  <si>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</si>
  <si>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</si>
  <si>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</si>
  <si>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</si>
  <si>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</si>
  <si>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</si>
  <si>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</si>
  <si>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</si>
  <si>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</si>
  <si>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</si>
  <si>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</si>
  <si>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</si>
  <si>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</si>
  <si>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</si>
  <si>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</si>
  <si>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</si>
  <si>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</si>
  <si>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</si>
  <si>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</si>
  <si>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</si>
  <si>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</si>
  <si>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</si>
  <si>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</si>
  <si>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</si>
  <si>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</si>
  <si>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</si>
  <si>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</si>
  <si>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</si>
  <si>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</si>
  <si>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</si>
  <si>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</si>
  <si>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</si>
  <si>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</si>
  <si>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</si>
  <si>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</si>
  <si>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</si>
  <si>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</si>
  <si>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</si>
  <si>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</si>
  <si>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</si>
  <si>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</si>
  <si>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</si>
  <si>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</si>
  <si>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</si>
  <si>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</si>
  <si>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</si>
  <si>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</si>
  <si>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</si>
  <si>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</si>
  <si>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</si>
  <si>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</si>
  <si>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</si>
  <si>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</si>
  <si>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</si>
  <si>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</si>
  <si>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</si>
  <si>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</si>
  <si>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</si>
  <si>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</si>
  <si>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</si>
  <si>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</si>
  <si>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</si>
  <si>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</si>
  <si>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</si>
  <si>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</si>
  <si>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</si>
  <si>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</si>
  <si>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</si>
  <si>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</si>
  <si>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</si>
  <si>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</si>
  <si>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</si>
  <si>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</si>
  <si>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</si>
  <si>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</si>
  <si>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</si>
  <si>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</si>
  <si>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</si>
  <si>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</si>
  <si>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</si>
  <si>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</si>
  <si>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</si>
  <si>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</si>
  <si>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</si>
  <si>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</si>
  <si>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</si>
  <si>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</si>
  <si>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</si>
  <si>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</si>
  <si>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</si>
  <si>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</si>
  <si>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</si>
  <si>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</si>
  <si>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</si>
  <si>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</si>
  <si>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</si>
  <si>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</si>
  <si>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</si>
  <si>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</si>
  <si>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</si>
  <si>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</si>
  <si>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</si>
  <si>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</si>
  <si>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</si>
  <si>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</si>
  <si>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</si>
  <si>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</si>
  <si>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</si>
  <si>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</si>
  <si>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</si>
  <si>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</si>
  <si>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</si>
  <si>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</si>
  <si>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</si>
  <si>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</si>
  <si>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</si>
  <si>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</si>
  <si>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</si>
  <si>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</si>
  <si>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</si>
  <si>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</si>
  <si>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</si>
  <si>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</si>
  <si>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</si>
  <si>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</si>
  <si>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</si>
  <si>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</si>
  <si>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</si>
  <si>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</si>
  <si>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</si>
  <si>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</si>
  <si>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</si>
  <si>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</si>
  <si>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</si>
  <si>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</si>
  <si>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</si>
  <si>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</si>
  <si>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</si>
  <si>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</si>
  <si>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</si>
  <si>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</si>
  <si>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</si>
  <si>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</si>
  <si>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</si>
  <si>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</si>
  <si>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</si>
  <si>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</si>
  <si>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</si>
  <si>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</si>
  <si>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</si>
  <si>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</si>
  <si>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</si>
  <si>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</si>
  <si>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</si>
  <si>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</si>
  <si>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</si>
  <si>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</si>
  <si>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</si>
  <si>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</si>
  <si>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</si>
  <si>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</si>
  <si>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</si>
  <si>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</si>
  <si>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</si>
  <si>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</si>
  <si>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</si>
  <si>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</si>
  <si>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</si>
  <si>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</si>
  <si>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</si>
  <si>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</si>
  <si>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</si>
  <si>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</si>
  <si>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</si>
  <si>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</si>
  <si>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</si>
  <si>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</si>
  <si>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</si>
  <si>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</si>
  <si>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</si>
  <si>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</si>
  <si>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</si>
  <si>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</si>
  <si>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</si>
  <si>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</si>
  <si>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</si>
  <si>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</si>
  <si>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</si>
  <si>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</si>
  <si>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</si>
  <si>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</si>
  <si>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</si>
  <si>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</si>
  <si>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</si>
  <si>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</si>
  <si>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</si>
  <si>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</si>
  <si>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</si>
  <si>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</si>
  <si>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</si>
  <si>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</si>
  <si>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</si>
  <si>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</si>
  <si>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</si>
  <si>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</si>
  <si>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</si>
  <si>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</si>
  <si>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</si>
  <si>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</si>
  <si>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</si>
  <si>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</si>
  <si>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</si>
  <si>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</si>
  <si>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</si>
  <si>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</si>
  <si>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</si>
  <si>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</si>
  <si>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</si>
  <si>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</si>
  <si>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</si>
  <si>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</si>
  <si>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</si>
  <si>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</si>
  <si>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</si>
  <si>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</si>
  <si>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</si>
  <si>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</si>
  <si>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</si>
  <si>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</si>
  <si>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</si>
  <si>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</si>
  <si>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</si>
  <si>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</si>
  <si>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</si>
  <si>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</si>
  <si>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</si>
  <si>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</si>
  <si>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</si>
  <si>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</si>
  <si>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</si>
  <si>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</si>
  <si>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</si>
  <si>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</si>
  <si>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</si>
  <si>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</si>
  <si>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</si>
  <si>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</si>
  <si>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</si>
  <si>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</si>
  <si>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</si>
  <si>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</si>
  <si>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</si>
  <si>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</si>
  <si>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</si>
  <si>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</si>
  <si>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</si>
  <si>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</si>
  <si>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</si>
  <si>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</si>
  <si>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</si>
  <si>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</si>
  <si>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</si>
  <si>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</si>
  <si>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</si>
  <si>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</si>
  <si>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</si>
  <si>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</si>
  <si>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</si>
  <si>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</si>
  <si>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</si>
  <si>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</si>
  <si>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</si>
  <si>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</si>
  <si>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</si>
  <si>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</si>
  <si>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</si>
  <si>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</si>
  <si>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</si>
  <si>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</si>
  <si>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</si>
  <si>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</si>
  <si>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</si>
  <si>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</si>
  <si>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</si>
  <si>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</si>
  <si>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</si>
  <si>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</si>
  <si>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</si>
  <si>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</si>
  <si>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</si>
  <si>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</si>
  <si>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</si>
  <si>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</si>
  <si>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</si>
  <si>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</si>
  <si>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</si>
  <si>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</si>
  <si>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</si>
  <si>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</si>
  <si>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</si>
  <si>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</si>
  <si>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</si>
  <si>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</si>
  <si>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</si>
  <si>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</si>
  <si>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</si>
  <si>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</si>
  <si>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</si>
  <si>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</si>
  <si>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</si>
  <si>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</si>
  <si>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</si>
  <si>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</si>
  <si>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</si>
  <si>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</si>
  <si>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</si>
  <si>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</si>
  <si>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</si>
  <si>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</si>
  <si>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</si>
  <si>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</si>
  <si>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</si>
  <si>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</si>
  <si>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</si>
  <si>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</si>
  <si>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</si>
  <si>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</si>
  <si>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</si>
  <si>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</si>
  <si>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</si>
  <si>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</si>
  <si>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</si>
  <si>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</si>
  <si>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</si>
  <si>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</si>
  <si>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</si>
  <si>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</si>
  <si>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</si>
  <si>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</si>
  <si>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</si>
  <si>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</si>
  <si>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</si>
  <si>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</si>
  <si>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</si>
  <si>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</si>
  <si>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</si>
  <si>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</si>
  <si>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</si>
  <si>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</si>
  <si>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</si>
  <si>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</si>
  <si>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</si>
  <si>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</si>
  <si>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</si>
  <si>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</si>
  <si>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</si>
  <si>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</si>
  <si>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</si>
  <si>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</si>
  <si>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</si>
  <si>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</si>
  <si>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</si>
  <si>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</si>
  <si>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</si>
  <si>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</si>
  <si>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</si>
  <si>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</si>
  <si>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</si>
  <si>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</si>
  <si>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</si>
  <si>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</si>
  <si>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</si>
  <si>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</si>
  <si>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</si>
  <si>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</si>
  <si>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</si>
  <si>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</si>
  <si>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</si>
  <si>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</si>
  <si>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</si>
  <si>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</si>
  <si>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</si>
  <si>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</si>
  <si>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</si>
  <si>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</si>
  <si>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</si>
  <si>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</si>
  <si>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</si>
  <si>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</si>
  <si>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</si>
  <si>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</si>
  <si>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</si>
  <si>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</si>
  <si>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</si>
  <si>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</si>
  <si>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</si>
  <si>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</si>
  <si>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</si>
  <si>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</si>
  <si>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</si>
  <si>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</si>
  <si>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</si>
  <si>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</si>
  <si>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</si>
  <si>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</si>
  <si>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</si>
  <si>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</si>
  <si>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</si>
  <si>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</si>
  <si>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</si>
  <si>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</si>
  <si>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</si>
  <si>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</si>
  <si>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</si>
  <si>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</si>
  <si>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</si>
  <si>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</si>
  <si>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</si>
  <si>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</si>
  <si>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</si>
  <si>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</si>
  <si>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</si>
  <si>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</si>
  <si>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</si>
  <si>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</si>
  <si>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</si>
  <si>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</si>
  <si>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</si>
  <si>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</si>
  <si>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</si>
  <si>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</si>
  <si>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</si>
  <si>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</si>
  <si>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</si>
  <si>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</si>
  <si>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</si>
  <si>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</si>
  <si>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</si>
  <si>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</si>
  <si>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</si>
  <si>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</si>
  <si>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</si>
  <si>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</si>
  <si>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</si>
  <si>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</si>
  <si>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</si>
  <si>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</si>
  <si>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</si>
  <si>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</si>
  <si>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</si>
  <si>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</si>
  <si>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</si>
  <si>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</si>
  <si>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</si>
  <si>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</si>
  <si>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</si>
  <si>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</si>
  <si>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</si>
  <si>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</si>
  <si>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</si>
  <si>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</si>
  <si>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</si>
  <si>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</si>
  <si>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</si>
  <si>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</si>
  <si>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</si>
  <si>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</si>
  <si>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</si>
  <si>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</si>
  <si>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</si>
  <si>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</si>
  <si>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</si>
  <si>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</si>
  <si>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</si>
  <si>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</si>
  <si>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</si>
  <si>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</si>
  <si>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</si>
  <si>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</si>
  <si>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</si>
  <si>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</si>
  <si>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</si>
  <si>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</si>
  <si>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</si>
  <si>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</si>
  <si>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</si>
  <si>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</si>
  <si>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</si>
  <si>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</si>
  <si>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</si>
  <si>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</si>
  <si>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</si>
  <si>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</si>
  <si>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</si>
  <si>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</si>
  <si>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</si>
  <si>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</si>
  <si>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</si>
  <si>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</si>
  <si>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</si>
  <si>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</si>
  <si>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</si>
  <si>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</si>
  <si>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</si>
  <si>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</si>
  <si>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</si>
  <si>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</si>
  <si>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</si>
  <si>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</si>
  <si>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</si>
  <si>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</si>
  <si>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</si>
  <si>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</si>
  <si>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</si>
  <si>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</si>
  <si>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</si>
  <si>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</si>
  <si>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</si>
  <si>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</si>
  <si>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</si>
  <si>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</si>
  <si>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</si>
  <si>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</si>
  <si>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</si>
  <si>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</si>
  <si>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</si>
  <si>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</si>
  <si>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</si>
  <si>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</si>
  <si>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</si>
  <si>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</si>
  <si>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</si>
  <si>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</si>
  <si>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</si>
  <si>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</si>
  <si>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</si>
  <si>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</si>
  <si>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</si>
  <si>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</si>
  <si>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</si>
  <si>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</si>
  <si>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</si>
  <si>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</si>
  <si>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</si>
  <si>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</si>
  <si>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</si>
  <si>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</si>
  <si>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</si>
  <si>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</si>
  <si>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</si>
  <si>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</si>
  <si>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</si>
  <si>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</si>
  <si>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</si>
  <si>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</si>
  <si>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</si>
  <si>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</si>
  <si>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</si>
  <si>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</si>
  <si>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</si>
  <si>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</si>
  <si>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</si>
  <si>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</si>
  <si>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</si>
  <si>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</si>
  <si>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</si>
  <si>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</si>
  <si>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</si>
  <si>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</si>
  <si>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</si>
  <si>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</si>
  <si>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</si>
  <si>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</si>
  <si>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</si>
  <si>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</si>
  <si>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</si>
  <si>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</si>
  <si>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</si>
  <si>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</si>
  <si>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</si>
  <si>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</si>
  <si>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</si>
  <si>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</si>
  <si>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</si>
  <si>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</si>
  <si>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</si>
  <si>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</si>
  <si>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</si>
  <si>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</si>
  <si>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</si>
  <si>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</si>
  <si>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</si>
  <si>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</si>
  <si>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</si>
  <si>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</si>
  <si>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</si>
  <si>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</si>
  <si>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</si>
  <si>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</si>
  <si>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</si>
  <si>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</si>
  <si>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</si>
  <si>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</si>
  <si>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</si>
  <si>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</si>
  <si>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</si>
  <si>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</si>
  <si>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</si>
  <si>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</si>
  <si>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</si>
  <si>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</si>
  <si>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</si>
  <si>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</si>
  <si>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</si>
  <si>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</si>
  <si>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</si>
  <si>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</si>
  <si>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</si>
  <si>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</si>
  <si>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</si>
  <si>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</si>
  <si>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</si>
  <si>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</si>
  <si>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</si>
  <si>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</si>
  <si>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</si>
  <si>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</si>
  <si>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</si>
  <si>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</si>
  <si>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</si>
  <si>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</si>
  <si>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</si>
  <si>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</si>
  <si>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</si>
  <si>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</si>
  <si>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</si>
  <si>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</si>
  <si>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</si>
  <si>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</si>
  <si>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</si>
  <si>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</si>
  <si>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</si>
  <si>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</si>
  <si>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</si>
  <si>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</si>
  <si>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</si>
  <si>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</si>
  <si>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</si>
  <si>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</si>
  <si>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</si>
  <si>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</si>
  <si>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</si>
  <si>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</si>
  <si>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</si>
  <si>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</si>
  <si>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</si>
  <si>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</si>
  <si>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</si>
  <si>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</si>
  <si>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</si>
  <si>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</si>
  <si>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</si>
  <si>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</si>
  <si>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</si>
  <si>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</si>
  <si>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</si>
  <si>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</si>
  <si>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</si>
  <si>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</si>
  <si>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</si>
  <si>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</si>
  <si>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</si>
  <si>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</si>
  <si>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</si>
  <si>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</si>
  <si>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</si>
  <si>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</si>
  <si>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</si>
  <si>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</si>
  <si>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</si>
  <si>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</si>
  <si>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</si>
  <si>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</si>
  <si>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</si>
  <si>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</si>
  <si>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</si>
  <si>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</si>
  <si>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</si>
  <si>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</si>
  <si>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</si>
  <si>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</si>
  <si>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</si>
  <si>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</si>
  <si>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</si>
  <si>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</si>
  <si>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</si>
  <si>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</si>
  <si>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</si>
  <si>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</si>
  <si>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</si>
  <si>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</si>
  <si>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</si>
  <si>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</si>
  <si>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</si>
  <si>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</si>
  <si>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</si>
  <si>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</si>
  <si>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</si>
  <si>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</si>
  <si>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</si>
  <si>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</si>
  <si>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</si>
  <si>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</si>
  <si>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</si>
  <si>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</si>
  <si>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</si>
  <si>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</si>
  <si>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</si>
  <si>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</si>
  <si>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</si>
  <si>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</si>
  <si>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</si>
  <si>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</si>
  <si>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</si>
  <si>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</si>
  <si>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</si>
  <si>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</si>
  <si>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</si>
  <si>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</si>
  <si>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</si>
  <si>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</si>
  <si>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</si>
  <si>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</si>
  <si>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</si>
  <si>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</si>
  <si>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</si>
  <si>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</si>
  <si>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</si>
  <si>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</si>
  <si>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</si>
  <si>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</si>
  <si>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</si>
  <si>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</si>
  <si>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</si>
  <si>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</si>
  <si>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</si>
  <si>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</si>
  <si>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</si>
  <si>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</si>
  <si>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</si>
  <si>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</si>
  <si>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</si>
  <si>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</si>
  <si>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</si>
  <si>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</si>
  <si>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</si>
  <si>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</si>
  <si>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</si>
  <si>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</si>
  <si>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</si>
  <si>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</si>
  <si>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</si>
  <si>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</si>
  <si>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</si>
  <si>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</si>
  <si>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</si>
  <si>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</si>
  <si>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</si>
  <si>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</si>
  <si>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</si>
  <si>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</si>
  <si>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</si>
  <si>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</si>
  <si>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</si>
  <si>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</si>
  <si>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</si>
  <si>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</si>
  <si>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</si>
  <si>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</si>
  <si>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</si>
  <si>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</si>
  <si>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</si>
  <si>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</si>
  <si>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</si>
  <si>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</si>
  <si>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</si>
  <si>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</si>
  <si>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</si>
  <si>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</si>
  <si>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</si>
  <si>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</si>
  <si>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</si>
  <si>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</si>
  <si>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</si>
  <si>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</si>
  <si>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</si>
  <si>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</si>
  <si>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</si>
  <si>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</si>
  <si>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</si>
  <si>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</si>
  <si>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</si>
  <si>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</si>
  <si>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</si>
  <si>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</si>
  <si>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</si>
  <si>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</si>
  <si>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</si>
  <si>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</si>
  <si>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</si>
  <si>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</si>
  <si>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</si>
  <si>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</si>
  <si>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</si>
  <si>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</si>
  <si>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</si>
  <si>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</si>
  <si>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</si>
  <si>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</si>
  <si>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</si>
  <si>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</si>
  <si>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</si>
  <si>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</si>
  <si>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</si>
  <si>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</si>
  <si>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</si>
  <si>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</si>
  <si>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</si>
  <si>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</si>
  <si>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</si>
  <si>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</si>
  <si>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</si>
  <si>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</si>
  <si>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</si>
  <si>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</si>
  <si>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</si>
  <si>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</si>
  <si>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</si>
  <si>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</si>
  <si>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</si>
  <si>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</si>
  <si>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>ZEM-2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</si>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</sst>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O128" activePane="bottomRight" state="frozen"/>
      <selection pane="bottomRight" activeCell="AG146" sqref="AG1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1156</v>
      </c>
      <c r="BL113" s="16"/>
      <c r="BM113" s="15"/>
      <c r="BN113" s="15"/>
      <c r="BO113" s="165"/>
      <c r="BP113" s="17"/>
      <c r="BQ113" s="13" t="str">
        <f t="shared" si="15"/>
        <v>Produção</v>
      </c>
      <c r="BR113" s="19">
        <f t="shared" si="16"/>
        <v>1.0000000000000004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1156</v>
      </c>
      <c r="BL114" s="16"/>
      <c r="BM114" s="15"/>
      <c r="BN114" s="15"/>
      <c r="BO114" s="165"/>
      <c r="BP114" s="17"/>
      <c r="BQ114" s="13" t="str">
        <f t="shared" si="15"/>
        <v>Produção</v>
      </c>
      <c r="BR114" s="19">
        <f t="shared" si="16"/>
        <v>1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1156</v>
      </c>
      <c r="BL115" s="16"/>
      <c r="BM115" s="15"/>
      <c r="BN115" s="15"/>
      <c r="BO115" s="165"/>
      <c r="BP115" s="17"/>
      <c r="BQ115" s="13" t="str">
        <f t="shared" si="15"/>
        <v>Produção</v>
      </c>
      <c r="BR115" s="19">
        <f t="shared" si="16"/>
        <v>1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/>
      <c r="BN116" s="15"/>
      <c r="BO116" s="165"/>
      <c r="BP116" s="17"/>
      <c r="BQ116" s="13" t="str">
        <f t="shared" si="15"/>
        <v>Produção</v>
      </c>
      <c r="BR116" s="19">
        <f t="shared" si="16"/>
        <v>1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2</v>
      </c>
      <c r="BI117" s="17"/>
      <c r="BJ117" s="17" t="s">
        <v>1156</v>
      </c>
      <c r="BK117" s="17" t="s">
        <v>1156</v>
      </c>
      <c r="BL117" s="16"/>
      <c r="BM117" s="15"/>
      <c r="BN117" s="15"/>
      <c r="BO117" s="165"/>
      <c r="BP117" s="17"/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1157</v>
      </c>
      <c r="N118" s="204" t="s">
        <v>1158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1160</v>
      </c>
      <c r="BK118" s="17" t="s">
        <v>1160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1161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1162</v>
      </c>
      <c r="BK119" s="17" t="s">
        <v>1162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1163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1164</v>
      </c>
      <c r="BK120" s="17" t="s">
        <v>1164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1165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1166</v>
      </c>
      <c r="BK121" s="17" t="s">
        <v>1166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1167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1168</v>
      </c>
      <c r="BK122" s="17" t="s">
        <v>1168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1169</v>
      </c>
      <c r="BK124" s="17" t="s">
        <v>1169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1170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1171</v>
      </c>
      <c r="BK125" s="17" t="s">
        <v>1171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1172</v>
      </c>
      <c r="BK126" s="17" t="s">
        <v>1172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1171</v>
      </c>
      <c r="BK127" s="17" t="s">
        <v>1171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1173</v>
      </c>
      <c r="BK128" s="17" t="s">
        <v>1174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1176</v>
      </c>
      <c r="N129" s="204" t="s">
        <v>1177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1178</v>
      </c>
      <c r="BK129" s="17" t="s">
        <v>1178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1179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29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</v>
      </c>
      <c r="B146" s="171"/>
      <c r="C146" s="8" t="str">
        <f>IF(BS_CONTROLE[[#This Row],[DATA]]="","",WEEKNUM(BS_CONTROLE[[#This Row],[DATA]]))</f>
        <v/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43 X144:Y144 V145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 J144" name="Range1_16_2"/>
    <protectedRange sqref="O7:Q7 P8:P9 O27:Q27 O20:Q20 O25:Q25 O14:Q14 P33:P34 P58:P59 O75:Q75 O97:Q97 O103:Q103 O113:Q113 O144:Q144" name="Range1_17_2"/>
    <protectedRange sqref="J6:K6 J31:K31 J56:K56" name="Range1_16_11"/>
    <protectedRange sqref="O6:Q6 O31:Q31 O56:Q56" name="Range1_17_11"/>
    <protectedRange sqref="V6:V7 V19 V31:V32 V51 V55:V57 V77 V80:V81 V129 V118 V107:V111 V132:V133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1180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1181</v>
      </c>
      <c r="C4" s="331" t="s">
        <v>1182</v>
      </c>
      <c r="D4" s="331" t="s">
        <v>1183</v>
      </c>
      <c r="E4" s="331" t="s">
        <v>1184</v>
      </c>
      <c r="F4" s="331" t="s">
        <v>8</v>
      </c>
      <c r="G4" s="331" t="s">
        <v>1185</v>
      </c>
    </row>
    <row r="5" spans="2:8">
      <c r="B5" s="334" t="s">
        <v>1147</v>
      </c>
      <c r="C5" s="334">
        <v>314978</v>
      </c>
      <c r="D5" s="334" t="s">
        <v>1186</v>
      </c>
      <c r="E5" s="334" t="s">
        <v>537</v>
      </c>
      <c r="F5" s="334" t="s">
        <v>101</v>
      </c>
      <c r="G5" s="335">
        <v>46143</v>
      </c>
    </row>
    <row r="6" spans="2:8">
      <c r="B6" s="334" t="s">
        <v>1187</v>
      </c>
      <c r="C6" s="334">
        <v>256790</v>
      </c>
      <c r="D6" s="334" t="s">
        <v>1188</v>
      </c>
      <c r="E6" s="334" t="s">
        <v>537</v>
      </c>
      <c r="F6" s="334" t="s">
        <v>1189</v>
      </c>
      <c r="G6" s="335">
        <v>45992</v>
      </c>
    </row>
    <row r="7" spans="2:8">
      <c r="B7" s="334" t="s">
        <v>1190</v>
      </c>
      <c r="C7" s="334">
        <v>265193</v>
      </c>
      <c r="D7" s="334" t="s">
        <v>1191</v>
      </c>
      <c r="E7" s="334" t="s">
        <v>538</v>
      </c>
      <c r="F7" s="334" t="s">
        <v>1192</v>
      </c>
      <c r="G7" s="334" t="s">
        <v>1193</v>
      </c>
    </row>
    <row r="8" spans="2:8">
      <c r="B8" s="334" t="s">
        <v>1194</v>
      </c>
      <c r="C8" s="334">
        <v>293716</v>
      </c>
      <c r="D8" s="334" t="s">
        <v>1195</v>
      </c>
      <c r="E8" s="334" t="s">
        <v>538</v>
      </c>
      <c r="F8" s="334" t="s">
        <v>1192</v>
      </c>
      <c r="G8" s="335">
        <v>46204</v>
      </c>
    </row>
    <row r="9" spans="2:8">
      <c r="B9" s="334" t="s">
        <v>1196</v>
      </c>
      <c r="C9" s="334">
        <v>257258</v>
      </c>
      <c r="D9" s="334" t="s">
        <v>1197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1198</v>
      </c>
      <c r="C10" s="334">
        <v>371147</v>
      </c>
      <c r="D10" s="334" t="s">
        <v>1199</v>
      </c>
      <c r="E10" s="334" t="s">
        <v>539</v>
      </c>
      <c r="F10" s="334" t="s">
        <v>144</v>
      </c>
      <c r="G10" s="334" t="s">
        <v>1193</v>
      </c>
    </row>
    <row r="11" spans="2:8">
      <c r="B11" s="334" t="s">
        <v>1200</v>
      </c>
      <c r="C11" s="334">
        <v>259230</v>
      </c>
      <c r="D11" s="334" t="s">
        <v>1201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1202</v>
      </c>
      <c r="C12" s="334">
        <v>370705</v>
      </c>
      <c r="D12" s="334"/>
      <c r="E12" s="334" t="s">
        <v>539</v>
      </c>
      <c r="F12" s="334" t="s">
        <v>144</v>
      </c>
      <c r="G12" s="334" t="s">
        <v>1193</v>
      </c>
    </row>
    <row r="13" spans="2:8">
      <c r="B13" s="334" t="s">
        <v>1203</v>
      </c>
      <c r="C13" s="334">
        <v>258542</v>
      </c>
      <c r="D13" s="334" t="s">
        <v>1204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1205</v>
      </c>
      <c r="C14" s="334">
        <v>257050</v>
      </c>
      <c r="D14" s="334" t="s">
        <v>1206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1207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1208</v>
      </c>
      <c r="E3" s="326" t="s">
        <v>1209</v>
      </c>
      <c r="F3" s="326" t="s">
        <v>1210</v>
      </c>
      <c r="G3" s="331" t="s">
        <v>1211</v>
      </c>
      <c r="H3" s="326" t="s">
        <v>1212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1215</v>
      </c>
      <c r="G6" s="333" t="s">
        <v>1216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1217</v>
      </c>
      <c r="H7" s="327"/>
    </row>
    <row r="8" spans="3:8">
      <c r="C8" s="327" t="s">
        <v>464</v>
      </c>
      <c r="D8" s="327" t="s">
        <v>1218</v>
      </c>
      <c r="E8" s="328">
        <v>45993</v>
      </c>
      <c r="F8" s="327">
        <v>12000</v>
      </c>
      <c r="G8" s="332" t="s">
        <v>1219</v>
      </c>
      <c r="H8" s="327"/>
    </row>
    <row r="9" spans="3:8" ht="29.25">
      <c r="C9" s="327" t="s">
        <v>464</v>
      </c>
      <c r="D9" s="327" t="s">
        <v>1220</v>
      </c>
      <c r="E9" s="328">
        <v>45993</v>
      </c>
      <c r="F9" s="327">
        <v>9000</v>
      </c>
      <c r="G9" s="332" t="s">
        <v>1221</v>
      </c>
      <c r="H9" s="327"/>
    </row>
    <row r="10" spans="3:8" ht="29.25">
      <c r="C10" s="327" t="s">
        <v>464</v>
      </c>
      <c r="D10" s="327" t="s">
        <v>1222</v>
      </c>
      <c r="E10" s="328">
        <v>45993</v>
      </c>
      <c r="F10" s="327">
        <v>10000</v>
      </c>
      <c r="G10" s="332" t="s">
        <v>1221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1224</v>
      </c>
      <c r="D5" s="372"/>
      <c r="E5" s="372"/>
      <c r="F5" s="372"/>
      <c r="G5" s="372"/>
      <c r="H5" s="372"/>
      <c r="I5" s="372"/>
      <c r="J5" s="373"/>
      <c r="K5" s="374" t="s">
        <v>1225</v>
      </c>
      <c r="L5" s="375"/>
      <c r="M5" s="375"/>
      <c r="N5" s="375"/>
      <c r="O5" s="376" t="s">
        <v>1226</v>
      </c>
      <c r="P5" s="377"/>
      <c r="Q5" s="378"/>
    </row>
    <row r="6" spans="1:17" s="94" customFormat="1" ht="15.75" customHeight="1">
      <c r="A6" s="88" t="s">
        <v>1227</v>
      </c>
      <c r="B6" s="95" t="s">
        <v>1228</v>
      </c>
      <c r="C6" s="96" t="s">
        <v>869</v>
      </c>
      <c r="D6" s="97" t="s">
        <v>870</v>
      </c>
      <c r="E6" s="96" t="s">
        <v>1229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1230</v>
      </c>
      <c r="M6" s="139" t="s">
        <v>335</v>
      </c>
      <c r="N6" s="140" t="s">
        <v>864</v>
      </c>
      <c r="O6" s="246" t="s">
        <v>907</v>
      </c>
      <c r="P6" s="157"/>
      <c r="Q6" s="193" t="s">
        <v>1231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2</v>
      </c>
      <c r="P119" s="91"/>
      <c r="Q119" s="145" t="str">
        <f>IF($A$2=1,IF(SP_SUL!BJ117="","*",SP_SUL!BJ117),IF(SP_SUL!BK117="","*",SP_SUL!BK117))</f>
        <v>TP'S pronto 09h16 / com temperatura ideal para solda as 10h12 / Em intervalo das 10h15 até 13h15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*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1232</v>
      </c>
      <c r="W1" s="384"/>
      <c r="X1" s="384"/>
      <c r="Y1" s="104"/>
    </row>
    <row r="2" spans="1:25" s="101" customFormat="1" ht="11.25" customHeight="1">
      <c r="A2" s="105" t="s">
        <v>1233</v>
      </c>
      <c r="B2" s="105" t="s">
        <v>1228</v>
      </c>
      <c r="C2" s="105" t="s">
        <v>313</v>
      </c>
      <c r="D2" s="106" t="s">
        <v>869</v>
      </c>
      <c r="E2" s="106" t="s">
        <v>870</v>
      </c>
      <c r="F2" s="106" t="s">
        <v>1227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1234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110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110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110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110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110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110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 t="str">
        <f>IF(SP_SUL!B146="","*",SP_SUL!B146)</f>
        <v>*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110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1236</v>
      </c>
      <c r="C2" s="96" t="s">
        <v>854</v>
      </c>
      <c r="D2" s="96" t="s">
        <v>856</v>
      </c>
      <c r="E2" s="96" t="s">
        <v>1237</v>
      </c>
      <c r="F2" s="96" t="s">
        <v>1238</v>
      </c>
      <c r="G2" s="96" t="s">
        <v>1239</v>
      </c>
      <c r="H2" s="96" t="s">
        <v>1240</v>
      </c>
      <c r="I2" s="96" t="s">
        <v>1241</v>
      </c>
      <c r="J2" s="96" t="s">
        <v>1242</v>
      </c>
      <c r="K2" s="131" t="s">
        <v>1243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2025-12-05T16:25:36Z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