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02" documentId="8_{B6337239-1A00-434D-AAD0-422EA1FEB5AE}" xr6:coauthVersionLast="47" xr6:coauthVersionMax="47" xr10:uidLastSave="{2486C0F7-F55E-4148-A0D1-ACF93B9050A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<sst xmlns="http://schemas.openxmlformats.org/spreadsheetml/2006/main" count="5499" uniqueCount="1489">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</sst>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Y173" activePane="bottomRight" state="frozen"/>
      <selection pane="bottomRight" activeCell="BA182" sqref="BA1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0.70833333333333337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1</v>
      </c>
      <c r="BI173" s="16"/>
      <c r="BJ173" s="16" t="s">
        <v>1433</v>
      </c>
      <c r="BK173" s="16"/>
      <c r="BL173" s="15"/>
      <c r="BM173" s="14"/>
      <c r="BN173" s="14"/>
      <c r="BO173" s="160"/>
      <c r="BP173" s="16"/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1434</v>
      </c>
      <c r="BK179" s="16" t="s">
        <v>1435</v>
      </c>
      <c r="BL179" s="15"/>
      <c r="BM179" s="14" t="s">
        <v>991</v>
      </c>
      <c r="BN179" s="14" t="s">
        <v>991</v>
      </c>
      <c r="BO179" s="160" t="s">
        <v>991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1436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1437</v>
      </c>
      <c r="BK182" s="16" t="s">
        <v>1438</v>
      </c>
      <c r="BL182" s="15"/>
      <c r="BM182" s="14" t="s">
        <v>991</v>
      </c>
      <c r="BN182" s="14" t="s">
        <v>991</v>
      </c>
      <c r="BO182" s="160" t="s">
        <v>991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/>
      <c r="AB190" s="70"/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1439</v>
      </c>
      <c r="X195" s="213" t="s">
        <v>967</v>
      </c>
      <c r="Y195" s="153"/>
      <c r="Z195" s="153"/>
      <c r="AA195" s="83"/>
      <c r="AB195" s="70"/>
      <c r="AC195" s="70"/>
      <c r="AD195" s="168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1440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1441</v>
      </c>
      <c r="W1" s="381"/>
      <c r="X1" s="381"/>
      <c r="Y1" s="103"/>
    </row>
    <row r="2" spans="1:25" s="100" customFormat="1" ht="11.25" customHeight="1">
      <c r="A2" s="104" t="s">
        <v>1442</v>
      </c>
      <c r="B2" s="104" t="s">
        <v>1443</v>
      </c>
      <c r="C2" s="104" t="s">
        <v>7</v>
      </c>
      <c r="D2" s="105" t="s">
        <v>1173</v>
      </c>
      <c r="E2" s="105" t="s">
        <v>1174</v>
      </c>
      <c r="F2" s="105" t="s">
        <v>1444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1445</v>
      </c>
      <c r="U2" s="107" t="s">
        <v>1176</v>
      </c>
      <c r="V2" s="102">
        <f ca="1">TODAY()-1</f>
        <v>46031</v>
      </c>
      <c r="W2" s="102">
        <f ca="1">V2-1</f>
        <v>46030</v>
      </c>
      <c r="X2" s="102">
        <f ca="1">W2-1</f>
        <v>46029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4576</v>
      </c>
      <c r="W8" s="111">
        <f ca="1">_xlfn.XLOOKUP(G8&amp;$W$2,BS_CONTROLE[CHAVE],BS_CONTROLE[Quantidade_11],"-")</f>
        <v>2900</v>
      </c>
      <c r="X8" s="111">
        <f ca="1">_xlfn.XLOOKUP(G8&amp;$X$2,BS_CONTROLE[CHAVE],BS_CONTROLE[Quantidade_11],"-")</f>
        <v>4073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4576</v>
      </c>
      <c r="W20" s="111">
        <f ca="1">_xlfn.XLOOKUP(G20&amp;$W$2,BS_CONTROLE[CHAVE],BS_CONTROLE[Quantidade_11],"-")</f>
        <v>2900</v>
      </c>
      <c r="X20" s="111">
        <f ca="1">_xlfn.XLOOKUP(G20&amp;$X$2,BS_CONTROLE[CHAVE],BS_CONTROLE[Quantidade_11],"-")</f>
        <v>4073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1535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704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>
        <f ca="1">_xlfn.XLOOKUP(G25&amp;$W$2,BS_CONTROLE[CHAVE],BS_CONTROLE[Quantidade_11],"-")</f>
        <v>1</v>
      </c>
      <c r="X25" s="111">
        <f ca="1">_xlfn.XLOOKUP(G25&amp;$X$2,BS_CONTROLE[CHAVE],BS_CONTROLE[Quantidade_11],"-")</f>
        <v>1000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4576</v>
      </c>
      <c r="W39" s="111">
        <f ca="1">_xlfn.XLOOKUP(G39&amp;$W$2,BS_CONTROLE[CHAVE],BS_CONTROLE[Quantidade_11],"-")</f>
        <v>2900</v>
      </c>
      <c r="X39" s="111">
        <f ca="1">_xlfn.XLOOKUP(G39&amp;$X$2,BS_CONTROLE[CHAVE],BS_CONTROLE[Quantidade_11],"-")</f>
        <v>4073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1535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704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>
        <f ca="1">_xlfn.XLOOKUP(G42&amp;$W$2,BS_CONTROLE[CHAVE],BS_CONTROLE[Quantidade_11],"-")</f>
        <v>1</v>
      </c>
      <c r="X42" s="111">
        <f ca="1">_xlfn.XLOOKUP(G42&amp;$X$2,BS_CONTROLE[CHAVE],BS_CONTROLE[Quantidade_11],"-")</f>
        <v>1000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4576</v>
      </c>
      <c r="W49" s="111">
        <f ca="1">_xlfn.XLOOKUP(G49&amp;$W$2,BS_CONTROLE[CHAVE],BS_CONTROLE[Quantidade_11],"-")</f>
        <v>2900</v>
      </c>
      <c r="X49" s="111">
        <f ca="1">_xlfn.XLOOKUP(G49&amp;$X$2,BS_CONTROLE[CHAVE],BS_CONTROLE[Quantidade_11],"-")</f>
        <v>4073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</v>
      </c>
      <c r="X52" s="111">
        <f ca="1">_xlfn.XLOOKUP(G52&amp;$X$2,BS_CONTROLE[CHAVE],BS_CONTROLE[Quantidade_11],"-")</f>
        <v>1000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4576</v>
      </c>
      <c r="W59" s="111">
        <f ca="1">_xlfn.XLOOKUP(G59&amp;$W$2,BS_CONTROLE[CHAVE],BS_CONTROLE[Quantidade_11],"-")</f>
        <v>2900</v>
      </c>
      <c r="X59" s="111">
        <f ca="1">_xlfn.XLOOKUP(G59&amp;$X$2,BS_CONTROLE[CHAVE],BS_CONTROLE[Quantidade_11],"-")</f>
        <v>4073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1535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704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1</v>
      </c>
      <c r="X63" s="111">
        <f ca="1">_xlfn.XLOOKUP(G63&amp;$X$2,BS_CONTROLE[CHAVE],BS_CONTROLE[Quantidade_11],"-")</f>
        <v>1000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100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4576</v>
      </c>
      <c r="W68" s="111">
        <f ca="1">_xlfn.XLOOKUP(G68&amp;$W$2,BS_CONTROLE[CHAVE],BS_CONTROLE[Quantidade_11],"-")</f>
        <v>2900</v>
      </c>
      <c r="X68" s="111">
        <f ca="1">_xlfn.XLOOKUP(G68&amp;$X$2,BS_CONTROLE[CHAVE],BS_CONTROLE[Quantidade_11],"-")</f>
        <v>4073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1535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704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</v>
      </c>
      <c r="X78" s="111">
        <f ca="1">_xlfn.XLOOKUP(G78&amp;$X$2,BS_CONTROLE[CHAVE],BS_CONTROLE[Quantidade_11],"-")</f>
        <v>1000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4576</v>
      </c>
      <c r="W85" s="111">
        <f ca="1">_xlfn.XLOOKUP(G85&amp;$W$2,BS_CONTROLE[CHAVE],BS_CONTROLE[Quantidade_11],"-")</f>
        <v>2900</v>
      </c>
      <c r="X85" s="111">
        <f ca="1">_xlfn.XLOOKUP(G85&amp;$X$2,BS_CONTROLE[CHAVE],BS_CONTROLE[Quantidade_11],"-")</f>
        <v>4073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100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1535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704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1</v>
      </c>
      <c r="X102" s="111">
        <f ca="1">_xlfn.XLOOKUP(G102&amp;$X$2,BS_CONTROLE[CHAVE],BS_CONTROLE[Quantidade_11],"-")</f>
        <v>1000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4576</v>
      </c>
      <c r="W110" s="111">
        <f ca="1">_xlfn.XLOOKUP(G110&amp;$W$2,BS_CONTROLE[CHAVE],BS_CONTROLE[Quantidade_11],"-")</f>
        <v>2900</v>
      </c>
      <c r="X110" s="111">
        <f ca="1">_xlfn.XLOOKUP(G110&amp;$X$2,BS_CONTROLE[CHAVE],BS_CONTROLE[Quantidade_11],"-")</f>
        <v>4073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100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1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>
        <f ca="1">_xlfn.XLOOKUP(G127&amp;$W$2,BS_CONTROLE[CHAVE],BS_CONTROLE[Quantidade_11],"-")</f>
        <v>80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>
        <f ca="1">_xlfn.XLOOKUP(G129&amp;$W$2,BS_CONTROLE[CHAVE],BS_CONTROLE[Quantidade_11],"-")</f>
        <v>2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1000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4576</v>
      </c>
      <c r="W138" s="111">
        <f ca="1">_xlfn.XLOOKUP(G138&amp;$W$2,BS_CONTROLE[CHAVE],BS_CONTROLE[Quantidade_11],"-")</f>
        <v>2900</v>
      </c>
      <c r="X138" s="111">
        <f ca="1">_xlfn.XLOOKUP(G138&amp;$X$2,BS_CONTROLE[CHAVE],BS_CONTROLE[Quantidade_11],"-")</f>
        <v>4073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1535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704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1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>
        <f ca="1">_xlfn.XLOOKUP(G157&amp;$V$2,BS_CONTROLE[CHAVE],BS_CONTROLE[Quantidade_11],"-")</f>
        <v>8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>
        <f ca="1">_xlfn.XLOOKUP(G164&amp;$V$2,BS_CONTROLE[CHAVE],BS_CONTROLE[Quantidade_11],"-")</f>
        <v>1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4576</v>
      </c>
      <c r="W171" s="111">
        <f ca="1">_xlfn.XLOOKUP(G171&amp;$W$2,BS_CONTROLE[CHAVE],BS_CONTROLE[Quantidade_11],"-")</f>
        <v>2900</v>
      </c>
      <c r="X171" s="111">
        <f ca="1">_xlfn.XLOOKUP(G171&amp;$X$2,BS_CONTROLE[CHAVE],BS_CONTROLE[Quantidade_11],"-")</f>
        <v>4073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4576</v>
      </c>
      <c r="W188" s="111">
        <f ca="1">_xlfn.XLOOKUP(G188&amp;$W$2,BS_CONTROLE[CHAVE],BS_CONTROLE[Quantidade_11],"-")</f>
        <v>2900</v>
      </c>
      <c r="X188" s="111">
        <f ca="1">_xlfn.XLOOKUP(G188&amp;$X$2,BS_CONTROLE[CHAVE],BS_CONTROLE[Quantidade_11],"-")</f>
        <v>4073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1535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704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1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1446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1447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1448</v>
      </c>
      <c r="E3" s="316" t="s">
        <v>1449</v>
      </c>
      <c r="F3" s="316" t="s">
        <v>1450</v>
      </c>
      <c r="G3" s="316" t="s">
        <v>1451</v>
      </c>
      <c r="H3" s="316" t="s">
        <v>1452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1455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1456</v>
      </c>
      <c r="C4" s="321" t="s">
        <v>1457</v>
      </c>
      <c r="D4" s="321" t="s">
        <v>1458</v>
      </c>
      <c r="E4" s="321" t="s">
        <v>1459</v>
      </c>
      <c r="F4" s="321" t="s">
        <v>362</v>
      </c>
      <c r="G4" s="321" t="s">
        <v>1460</v>
      </c>
      <c r="H4" s="187"/>
    </row>
    <row r="5" spans="1:8" ht="43.5">
      <c r="A5" s="187"/>
      <c r="B5" s="322" t="s">
        <v>1461</v>
      </c>
      <c r="C5" s="322">
        <v>309525</v>
      </c>
      <c r="D5" s="322" t="s">
        <v>1462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1463</v>
      </c>
      <c r="C6" s="322">
        <v>256875</v>
      </c>
      <c r="D6" s="322" t="s">
        <v>1464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1465</v>
      </c>
      <c r="C7" s="322">
        <v>257278</v>
      </c>
      <c r="D7" s="322" t="s">
        <v>1466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1468</v>
      </c>
      <c r="C8" s="322">
        <v>261794</v>
      </c>
      <c r="D8" s="322" t="s">
        <v>1469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1470</v>
      </c>
      <c r="C9" s="322">
        <v>257033</v>
      </c>
      <c r="D9" s="322" t="s">
        <v>1471</v>
      </c>
      <c r="E9" s="322" t="s">
        <v>240</v>
      </c>
      <c r="F9" s="322" t="s">
        <v>549</v>
      </c>
      <c r="G9" s="322" t="s">
        <v>1472</v>
      </c>
      <c r="H9" s="187"/>
    </row>
    <row r="10" spans="1:8" ht="43.5">
      <c r="A10" s="187"/>
      <c r="B10" s="322" t="s">
        <v>1473</v>
      </c>
      <c r="C10" s="322">
        <v>396578</v>
      </c>
      <c r="D10" s="322" t="s">
        <v>1474</v>
      </c>
      <c r="E10" s="322" t="s">
        <v>240</v>
      </c>
      <c r="F10" s="322" t="s">
        <v>549</v>
      </c>
      <c r="G10" s="322" t="s">
        <v>1472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15" sqref="H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1475</v>
      </c>
      <c r="C2" s="95" t="s">
        <v>1158</v>
      </c>
      <c r="D2" s="95" t="s">
        <v>1160</v>
      </c>
      <c r="E2" s="95" t="s">
        <v>1476</v>
      </c>
      <c r="F2" s="95" t="s">
        <v>1477</v>
      </c>
      <c r="G2" s="95" t="s">
        <v>1478</v>
      </c>
      <c r="H2" s="95" t="s">
        <v>1479</v>
      </c>
      <c r="I2" s="95" t="s">
        <v>1480</v>
      </c>
      <c r="J2" s="95" t="s">
        <v>1481</v>
      </c>
      <c r="K2" s="130" t="s">
        <v>1482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1483</v>
      </c>
      <c r="D5" s="386"/>
      <c r="E5" s="386"/>
      <c r="F5" s="386"/>
      <c r="G5" s="386"/>
      <c r="H5" s="386"/>
      <c r="I5" s="386"/>
      <c r="J5" s="387"/>
      <c r="K5" s="388" t="s">
        <v>1484</v>
      </c>
      <c r="L5" s="389"/>
      <c r="M5" s="389"/>
      <c r="N5" s="389"/>
      <c r="O5" s="390" t="s">
        <v>1485</v>
      </c>
      <c r="P5" s="391"/>
      <c r="Q5" s="392"/>
    </row>
    <row r="6" spans="1:17" s="93" customFormat="1" ht="15.75" customHeight="1">
      <c r="A6" s="87" t="s">
        <v>1444</v>
      </c>
      <c r="B6" s="94" t="s">
        <v>1443</v>
      </c>
      <c r="C6" s="95" t="s">
        <v>1173</v>
      </c>
      <c r="D6" s="96" t="s">
        <v>1174</v>
      </c>
      <c r="E6" s="95" t="s">
        <v>1486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1487</v>
      </c>
      <c r="M6" s="138" t="s">
        <v>30</v>
      </c>
      <c r="N6" s="139" t="s">
        <v>1168</v>
      </c>
      <c r="O6" s="241" t="s">
        <v>1211</v>
      </c>
      <c r="P6" s="152"/>
      <c r="Q6" s="188" t="s">
        <v>1488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1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1488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2026-01-10T18:24:58Z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