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977" documentId="8_{B6337239-1A00-434D-AAD0-422EA1FEB5AE}" xr6:coauthVersionLast="47" xr6:coauthVersionMax="47" xr10:uidLastSave="{5757DC6E-DCB8-42F5-A05B-B274156F38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J58" i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82" i="1" l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8" i="11" l="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<sst xmlns="http://schemas.openxmlformats.org/spreadsheetml/2006/main" count="7209" uniqueCount="1837">
  <si>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</si>
  <si>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</si>
  <si>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</si>
  <si>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</si>
  <si>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</si>
  <si>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</si>
  <si>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</si>
  <si>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</si>
  <si>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</si>
  <si>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</si>
  <si>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</si>
  <si>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</si>
  <si>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</si>
  <si>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</si>
  <si>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</si>
  <si>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</si>
  <si>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</si>
  <si>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</si>
  <si>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</si>
  <si>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</si>
  <si>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</si>
  <si>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</si>
  <si>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</si>
  <si>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</si>
  <si>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</si>
  <si>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</si>
  <si>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</si>
  <si>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</si>
  <si>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</si>
  <si>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</si>
  <si>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</si>
  <si>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</si>
  <si>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</si>
  <si>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</si>
  <si>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</si>
  <si>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</si>
  <si>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</si>
  <si>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</si>
  <si>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</si>
  <si>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</si>
  <si>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</si>
  <si>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</si>
  <si>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</si>
  <si>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</si>
  <si>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</si>
  <si>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</si>
  <si>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</si>
  <si>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</si>
  <si>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</si>
  <si>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</si>
  <si>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</si>
  <si>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</si>
  <si>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</si>
  <si>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</si>
  <si>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</si>
  <si>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</si>
  <si>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</si>
  <si>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</si>
  <si>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</si>
  <si>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</si>
  <si>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</si>
  <si>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</si>
  <si>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</si>
  <si>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</si>
  <si>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</si>
  <si>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</si>
  <si>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</si>
  <si>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</si>
  <si>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</si>
  <si>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</si>
  <si>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</si>
  <si>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</si>
  <si>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</si>
  <si>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</si>
  <si>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</si>
  <si>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</si>
  <si>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</si>
  <si>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</si>
  <si>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</si>
  <si>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</si>
  <si>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</si>
  <si>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</si>
  <si>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</si>
  <si>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</si>
  <si>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</si>
  <si>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</si>
  <si>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</si>
  <si>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</si>
  <si>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</si>
  <si>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</si>
  <si>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</si>
  <si>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</si>
  <si>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</si>
  <si>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</si>
  <si>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</si>
  <si>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</si>
  <si>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</si>
  <si>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</si>
  <si>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</si>
  <si>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</si>
  <si>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</si>
  <si>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</si>
  <si>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</si>
  <si>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</si>
  <si>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</si>
  <si>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</si>
  <si>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</si>
  <si>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</si>
  <si>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</si>
  <si>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</si>
  <si>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</si>
  <si>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</si>
  <si>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</si>
  <si>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</si>
  <si>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</si>
  <si>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</si>
  <si>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</si>
  <si>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</si>
  <si>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</si>
  <si>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</si>
  <si>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</si>
  <si>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</si>
  <si>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</si>
  <si>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</si>
  <si>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</si>
  <si>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</si>
  <si>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</si>
  <si>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</si>
  <si>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</si>
  <si>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</si>
  <si>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</si>
  <si>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</si>
  <si>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</si>
  <si>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</si>
  <si>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</si>
  <si>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</si>
  <si>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</si>
  <si>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</si>
  <si>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</si>
  <si>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</si>
  <si>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</si>
  <si>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</si>
  <si>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</si>
  <si>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</si>
  <si>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</si>
  <si>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</si>
  <si>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</si>
  <si>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</si>
  <si>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</si>
  <si>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</si>
  <si>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</si>
  <si>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</si>
  <si>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</si>
  <si>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</si>
  <si>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</si>
  <si>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</si>
  <si>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</si>
  <si>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</si>
  <si>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</si>
  <si>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</si>
  <si>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</si>
  <si>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</si>
  <si>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</si>
  <si>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</si>
  <si>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</si>
  <si>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</si>
  <si>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</si>
  <si>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</si>
  <si>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</si>
  <si>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</si>
  <si>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</si>
  <si>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</si>
  <si>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</si>
  <si>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</si>
  <si>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</si>
  <si>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</si>
  <si>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</si>
  <si>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</si>
  <si>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</si>
  <si>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</si>
  <si>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</si>
  <si>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</si>
  <si>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</si>
  <si>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</si>
  <si>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</si>
  <si>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</si>
  <si>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</si>
  <si>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</si>
  <si>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</si>
  <si>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</si>
  <si>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</si>
  <si>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</si>
  <si>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</si>
  <si>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</si>
  <si>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</si>
  <si>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</si>
  <si>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</si>
  <si>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</si>
  <si>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</si>
  <si>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</si>
  <si>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</si>
  <si>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</si>
  <si>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</si>
  <si>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</si>
  <si>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</si>
  <si>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</si>
  <si>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</si>
  <si>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</si>
  <si>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</si>
  <si>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</si>
  <si>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</si>
  <si>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</si>
  <si>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</si>
  <si>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</si>
  <si>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</si>
  <si>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</si>
  <si>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</si>
  <si>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</si>
  <si>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</si>
  <si>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</si>
  <si>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</si>
  <si>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</si>
  <si>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</si>
  <si>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</si>
  <si>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</si>
  <si>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</si>
  <si>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</si>
  <si>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</si>
  <si>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</si>
  <si>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</si>
  <si>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</si>
  <si>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</si>
  <si>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</si>
  <si>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</si>
  <si>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</si>
  <si>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</si>
  <si>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</si>
  <si>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</si>
  <si>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</si>
  <si>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</si>
  <si>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</si>
  <si>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</si>
  <si>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</si>
  <si>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</si>
  <si>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</si>
  <si>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</si>
  <si>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</si>
  <si>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</si>
  <si>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</si>
  <si>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</si>
  <si>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</si>
  <si>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</si>
  <si>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</si>
  <si>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</si>
  <si>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</si>
  <si>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</si>
  <si>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</si>
  <si>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</si>
  <si>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</si>
  <si>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</si>
  <si>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</si>
  <si>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</si>
  <si>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</si>
  <si>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</si>
  <si>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</si>
  <si>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</si>
  <si>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</si>
  <si>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</si>
  <si>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</si>
  <si>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</si>
  <si>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</si>
  <si>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</si>
  <si>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</si>
  <si>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</si>
  <si>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</si>
  <si>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</si>
  <si>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</si>
  <si>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</si>
  <si>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</si>
  <si>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</si>
  <si>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</si>
  <si>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</si>
  <si>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</si>
  <si>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</si>
  <si>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</si>
  <si>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</si>
  <si>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</si>
  <si>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</si>
  <si>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</si>
  <si>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</si>
  <si>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</si>
  <si>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</si>
  <si>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</si>
  <si>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</si>
  <si>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</si>
  <si>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</si>
  <si>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</si>
  <si>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</si>
  <si>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</si>
  <si>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</si>
  <si>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</si>
  <si>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</si>
  <si>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</si>
  <si>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</si>
  <si>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</si>
  <si>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</si>
  <si>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</si>
  <si>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</si>
  <si>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</si>
  <si>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</si>
  <si>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</si>
  <si>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</si>
  <si>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</si>
  <si>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</si>
  <si>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</si>
  <si>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</si>
  <si>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</si>
  <si>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</si>
  <si>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</si>
  <si>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</si>
  <si>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</si>
  <si>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</si>
  <si>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</si>
  <si>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</si>
  <si>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</si>
  <si>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</si>
  <si>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</si>
  <si>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</si>
  <si>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</si>
  <si>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</si>
  <si>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</si>
  <si>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</si>
  <si>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</si>
  <si>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</si>
  <si>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</si>
  <si>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</si>
  <si>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</si>
  <si>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</si>
  <si>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</si>
  <si>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</si>
  <si>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</si>
  <si>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</si>
  <si>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</si>
  <si>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</si>
  <si>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</si>
  <si>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</si>
  <si>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</si>
  <si>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</si>
  <si>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</si>
  <si>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</si>
  <si>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</si>
  <si>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</si>
  <si>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</si>
  <si>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</si>
  <si>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</si>
  <si>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</si>
  <si>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</si>
  <si>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</si>
  <si>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</si>
  <si>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</si>
  <si>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</si>
  <si>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</si>
  <si>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</si>
  <si>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</si>
  <si>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</si>
  <si>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</si>
  <si>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</si>
  <si>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</si>
  <si>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</si>
  <si>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</si>
  <si>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</si>
  <si>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</si>
  <si>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</si>
  <si>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</si>
  <si>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</si>
  <si>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</si>
  <si>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</si>
  <si>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</si>
  <si>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</si>
  <si>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</si>
  <si>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</si>
  <si>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</si>
  <si>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</si>
  <si>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</si>
  <si>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</si>
  <si>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</si>
  <si>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</si>
  <si>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</si>
  <si>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</si>
  <si>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</si>
  <si>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</si>
  <si>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</si>
  <si>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</si>
  <si>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</si>
  <si>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</si>
  <si>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</si>
  <si>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</si>
  <si>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</si>
  <si>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</si>
  <si>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</si>
  <si>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</si>
  <si>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</si>
  <si>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</si>
  <si>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</si>
  <si>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</si>
  <si>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</si>
  <si>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</si>
  <si>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</si>
  <si>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</si>
  <si>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</si>
  <si>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</si>
  <si>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</si>
  <si>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</si>
  <si>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</si>
  <si>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</si>
  <si>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</si>
  <si>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</si>
  <si>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</si>
  <si>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</si>
  <si>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</si>
  <si>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</si>
  <si>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</si>
  <si>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</si>
  <si>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</si>
  <si>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</si>
  <si>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</si>
  <si>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</si>
  <si>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</si>
  <si>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</si>
  <si>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</si>
  <si>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</si>
  <si>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</si>
  <si>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</si>
  <si>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</si>
  <si>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</si>
  <si>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</si>
  <si>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</si>
  <si>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</si>
  <si>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</si>
  <si>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</si>
  <si>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</si>
  <si>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</si>
  <si>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</si>
  <si>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</si>
  <si>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</si>
  <si>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</si>
  <si>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</si>
  <si>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</si>
  <si>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</si>
  <si>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</si>
  <si>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</si>
  <si>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</si>
  <si>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</si>
  <si>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</si>
  <si>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</si>
  <si>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</si>
  <si>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</si>
  <si>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</si>
  <si>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</si>
  <si>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</si>
  <si>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</si>
  <si>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</si>
  <si>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</si>
  <si>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</si>
  <si>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</si>
  <si>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</si>
  <si>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</si>
  <si>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</si>
  <si>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</si>
  <si>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</si>
  <si>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</si>
  <si>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</si>
  <si>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</si>
  <si>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</si>
  <si>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</si>
  <si>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</si>
  <si>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</si>
  <si>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</si>
  <si>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</si>
  <si>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</si>
  <si>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</si>
  <si>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</si>
  <si>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</si>
  <si>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</si>
  <si>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</si>
  <si>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</si>
  <si>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</si>
  <si>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</si>
  <si>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</si>
  <si>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</si>
  <si>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</si>
  <si>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</si>
  <si>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</si>
  <si>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</si>
  <si>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</si>
  <si>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</si>
  <si>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</si>
  <si>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</si>
  <si>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</si>
  <si>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</si>
  <si>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</si>
  <si>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</si>
  <si>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</si>
  <si>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</si>
  <si>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</si>
  <si>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</si>
  <si>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</si>
  <si>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</si>
  <si>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</si>
  <si>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</si>
  <si>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</si>
  <si>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</si>
  <si>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</si>
  <si>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</si>
  <si>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</si>
  <si>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</si>
  <si>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</si>
  <si>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</si>
  <si>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</si>
  <si>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</si>
  <si>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</si>
  <si>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</si>
  <si>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</si>
  <si>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</si>
  <si>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</si>
  <si>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</si>
  <si>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</si>
  <si>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</si>
  <si>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</si>
  <si>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</si>
  <si>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</si>
  <si>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</si>
  <si>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</si>
  <si>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</si>
  <si>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</si>
  <si>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</si>
  <si>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</si>
  <si>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</si>
  <si>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</si>
  <si>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</si>
  <si>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</si>
  <si>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</si>
  <si>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</si>
  <si>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</si>
  <si>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</si>
  <si>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</si>
  <si>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</si>
  <si>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</si>
  <si>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</si>
  <si>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</si>
  <si>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</si>
  <si>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</si>
  <si>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</si>
  <si>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</si>
  <si>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</si>
  <si>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</si>
  <si>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</si>
  <si>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</si>
  <si>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</si>
  <si>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</si>
  <si>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</si>
  <si>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</si>
  <si>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</si>
  <si>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</si>
  <si>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</si>
  <si>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</si>
  <si>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</si>
  <si>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</si>
  <si>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</si>
  <si>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</si>
  <si>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</si>
  <si>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</si>
  <si>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</si>
  <si>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</si>
  <si>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</si>
  <si>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</si>
  <si>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</si>
  <si>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</si>
  <si>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</si>
  <si>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</si>
  <si>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</si>
  <si>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</si>
  <si>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</si>
  <si>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</si>
  <si>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</si>
  <si>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</si>
  <si>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</si>
  <si>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</si>
  <si>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</si>
  <si>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</si>
  <si>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</si>
  <si>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</si>
  <si>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</si>
  <si>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</si>
  <si>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</si>
  <si>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</si>
  <si>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</si>
  <si>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</si>
  <si>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</si>
  <si>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</si>
  <si>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</si>
  <si>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</si>
  <si>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</si>
  <si>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</si>
  <si>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</si>
  <si>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</si>
  <si>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</si>
  <si>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</si>
  <si>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</si>
  <si>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</si>
  <si>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</si>
  <si>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</si>
  <si>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</si>
  <si>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</si>
  <si>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</si>
  <si>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</si>
  <si>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</si>
  <si>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</si>
  <si>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</si>
  <si>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</si>
  <si>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</si>
  <si>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</si>
  <si>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</si>
  <si>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</si>
  <si>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</si>
  <si>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</si>
  <si>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</si>
  <si>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</si>
  <si>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</si>
  <si>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</si>
  <si>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</si>
  <si>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</si>
  <si>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</si>
  <si>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</si>
  <si>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</si>
  <si>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</si>
  <si>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</si>
  <si>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</si>
  <si>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</si>
  <si>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</si>
  <si>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</si>
  <si>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</si>
  <si>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</si>
  <si>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</si>
  <si>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</si>
  <si>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</si>
  <si>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</si>
  <si>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</si>
  <si>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</si>
  <si>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</si>
  <si>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</si>
  <si>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</si>
  <si>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</si>
  <si>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</si>
  <si>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</si>
  <si>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</si>
  <si>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</si>
  <si>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</si>
  <si>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</si>
  <si>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</si>
  <si>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</si>
  <si>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</si>
  <si>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</si>
  <si>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</si>
  <si>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</si>
  <si>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</si>
  <si>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</si>
  <si>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</si>
  <si>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</si>
  <si>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</si>
  <si>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</si>
  <si>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</si>
  <si>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</si>
  <si>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</si>
  <si>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</si>
  <si>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</si>
  <si>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</si>
  <si>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</si>
  <si>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</si>
  <si>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</si>
  <si>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</si>
  <si>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</si>
  <si>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</si>
  <si>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</si>
  <si>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</si>
  <si>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</si>
  <si>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</si>
  <si>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</si>
  <si>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</si>
  <si>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</si>
  <si>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</si>
  <si>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</si>
  <si>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</si>
  <si>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</si>
  <si>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</si>
  <si>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</si>
  <si>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</si>
  <si>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</si>
  <si>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</si>
  <si>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</si>
  <si>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</si>
  <si>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</si>
  <si>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</si>
  <si>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</si>
  <si>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</si>
  <si>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</si>
  <si>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</si>
  <si>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</si>
  <si>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</si>
  <si>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</si>
  <si>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</si>
  <si>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</si>
  <si>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</si>
  <si>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</si>
  <si>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</si>
  <si>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</si>
  <si>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</si>
  <si>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</si>
  <si>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</si>
  <si>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</si>
  <si>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</si>
  <si>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</si>
  <si>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</si>
  <si>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</si>
  <si>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</si>
  <si>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</si>
  <si>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</si>
  <si>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</si>
  <si>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</si>
  <si>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</si>
  <si>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</si>
  <si>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</si>
  <si>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</si>
  <si>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</si>
  <si>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</si>
  <si>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</si>
  <si>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</si>
  <si>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</si>
  <si>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</si>
  <si>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</si>
  <si>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</si>
  <si>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</si>
  <si>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</si>
  <si>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</si>
  <si>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</si>
  <si>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</si>
  <si>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</si>
  <si>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</si>
  <si>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</si>
  <si>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</si>
  <si>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</si>
  <si>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</si>
  <si>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</si>
  <si>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</si>
  <si>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</si>
  <si>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</si>
  <si>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</si>
  <si>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</si>
  <si>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</si>
  <si>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</si>
  <si>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</si>
  <si>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</si>
  <si>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</si>
  <si>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</si>
  <si>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</si>
  <si>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</si>
  <si>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</si>
  <si>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</si>
  <si>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</si>
  <si>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</si>
  <si>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</si>
  <si>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</si>
  <si>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</si>
  <si>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</si>
  <si>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</si>
  <si>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</si>
  <si>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</si>
  <si>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</si>
  <si>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</si>
  <si>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</si>
  <si>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</si>
  <si>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</si>
  <si>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</si>
  <si>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</si>
  <si>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</si>
  <si>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</si>
  <si>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</si>
  <si>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</si>
  <si>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</si>
  <si>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</si>
  <si>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</si>
  <si>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</si>
  <si>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</si>
  <si>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</si>
  <si>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</si>
  <si>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</si>
  <si>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</si>
  <si>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</si>
  <si>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</si>
  <si>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</si>
  <si>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</si>
  <si>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</si>
  <si>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</si>
  <si>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</si>
  <si>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</si>
  <si>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</si>
  <si>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</si>
  <si>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</si>
  <si>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</si>
  <si>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</si>
  <si>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</si>
  <si>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</si>
  <si>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</si>
  <si>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</si>
  <si>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</si>
  <si>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</si>
  <si>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</si>
  <si>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</si>
  <si>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</si>
  <si>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</si>
  <si>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</si>
  <si>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</si>
  <si>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</si>
  <si>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</si>
  <si>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</si>
  <si>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</si>
  <si>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</si>
  <si>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</si>
  <si>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</si>
  <si>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</si>
  <si>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</si>
  <si>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</si>
  <si>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</si>
  <si>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</si>
  <si>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</si>
  <si>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</si>
  <si>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</si>
  <si>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</si>
  <si>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</si>
  <si>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</si>
  <si>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</si>
  <si>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</si>
  <si>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</si>
  <si>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</si>
  <si>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</si>
  <si>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</si>
  <si>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</si>
  <si>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</si>
  <si>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</si>
  <si>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</si>
  <si>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</si>
  <si>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</si>
  <si>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</si>
  <si>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</si>
  <si>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</si>
  <si>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</si>
  <si>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</si>
  <si>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</si>
  <si>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</si>
  <si>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</si>
  <si>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</si>
  <si>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</si>
  <si>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</si>
  <si>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</si>
  <si>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</si>
  <si>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</si>
  <si>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</si>
  <si>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</si>
  <si>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</si>
  <si>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</si>
  <si>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</si>
  <si>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</si>
  <si>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</si>
  <si>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</si>
  <si>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</si>
  <si>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</si>
  <si>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</si>
  <si>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</si>
  <si>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</si>
  <si>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</si>
  <si>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</si>
  <si>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</si>
  <si>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</si>
  <si>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</si>
  <si>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</si>
  <si>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</si>
  <si>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</si>
  <si>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</si>
  <si>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</si>
  <si>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</si>
  <si>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</si>
  <si>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</si>
  <si>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</si>
  <si>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</si>
  <si>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</si>
  <si>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</si>
  <si>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</si>
  <si>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</si>
  <si>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</si>
  <si>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</si>
  <si>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</si>
  <si>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</si>
  <si>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</si>
  <si>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</si>
  <si>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</si>
  <si>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</si>
  <si>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</si>
  <si>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</si>
  <si>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</si>
  <si>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</si>
  <si>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</si>
  <si>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</si>
  <si>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</si>
  <si>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</si>
  <si>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</si>
  <si>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</si>
  <si>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</si>
  <si>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</si>
  <si>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</si>
  <si>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</si>
  <si>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</si>
  <si>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</si>
  <si>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</si>
  <si>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</si>
  <si>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</si>
  <si>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</si>
  <si>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</si>
  <si>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</si>
  <si>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</si>
  <si>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</si>
  <si>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</si>
  <si>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</si>
  <si>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</si>
  <si>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</si>
  <si>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</si>
  <si>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</si>
  <si>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</si>
  <si>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</si>
  <si>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</si>
  <si>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</si>
  <si>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</si>
  <si>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</si>
  <si>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</si>
  <si>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</si>
  <si>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</si>
  <si>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</si>
  <si>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</si>
  <si>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</si>
  <si>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</si>
  <si>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</si>
  <si>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</si>
  <si>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</si>
  <si>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</si>
  <si>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</si>
  <si>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</si>
  <si>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</si>
  <si>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</si>
  <si>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</si>
  <si>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</si>
  <si>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</si>
  <si>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</si>
  <si>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</si>
  <si>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</si>
  <si>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</si>
  <si>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</si>
  <si>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</si>
  <si>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</si>
  <si>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</si>
  <si>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</si>
  <si>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</si>
  <si>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</si>
  <si>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</si>
  <si>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</si>
  <si>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</si>
  <si>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</si>
  <si>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</si>
  <si>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</si>
  <si>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</si>
  <si>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</si>
  <si>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</si>
  <si>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</si>
  <si>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</si>
  <si>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</si>
  <si>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</si>
  <si>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</si>
  <si>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</si>
  <si>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</si>
  <si>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</si>
  <si>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</si>
  <si>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</si>
  <si>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</si>
  <si>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</si>
  <si>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</si>
  <si>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</si>
  <si>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</si>
  <si>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</si>
  <si>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</si>
  <si>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</si>
  <si>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</si>
  <si>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</si>
  <si>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</si>
  <si>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</si>
  <si>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</si>
  <si>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</si>
  <si>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</si>
  <si>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</si>
  <si>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</si>
  <si>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</si>
  <si>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</si>
  <si>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</si>
  <si>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</si>
  <si>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</si>
  <si>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</si>
  <si>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</si>
  <si>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</si>
  <si>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</si>
  <si>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</si>
  <si>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</si>
  <si>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</si>
  <si>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</si>
  <si>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</si>
  <si>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</si>
  <si>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</si>
  <si>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</si>
  <si>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</si>
  <si>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</si>
  <si>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</si>
  <si>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</si>
  <si>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</si>
  <si>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</si>
  <si>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</si>
  <si>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</si>
  <si>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</si>
  <si>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</si>
  <si>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</si>
  <si>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</si>
  <si>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</si>
  <si>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</si>
  <si>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</si>
  <si>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</si>
  <si>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</si>
  <si>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</si>
  <si>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</si>
  <si>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</si>
  <si>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</si>
  <si>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</si>
  <si>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</si>
  <si>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</si>
  <si>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</si>
  <si>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</si>
  <si>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</si>
  <si>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</si>
  <si>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</si>
  <si>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</si>
  <si>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</si>
  <si>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</si>
  <si>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</si>
  <si>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</si>
  <si>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</si>
  <si>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</si>
  <si>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</si>
  <si>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</si>
  <si>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</si>
  <si>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</si>
  <si>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</si>
  <si>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</si>
  <si>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</si>
  <si>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</si>
  <si>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</si>
  <si>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</si>
  <si>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</si>
  <si>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</si>
  <si>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</si>
  <si>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</si>
  <si>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</si>
  <si>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</si>
  <si>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</si>
  <si>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</si>
  <si>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</si>
  <si>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</si>
  <si>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</si>
  <si>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</si>
  <si>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</si>
  <si>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</si>
  <si>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</si>
  <si>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</si>
  <si>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</si>
  <si>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</si>
  <si>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</si>
  <si>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</si>
  <si>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</si>
  <si>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</si>
  <si>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</si>
  <si>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</si>
  <si>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</si>
  <si>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</si>
  <si>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</si>
  <si>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</si>
  <si>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</si>
  <si>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</si>
  <si>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</si>
  <si>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</si>
  <si>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</si>
  <si>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</si>
  <si>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</si>
  <si>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</si>
  <si>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</si>
  <si>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</si>
  <si>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</si>
  <si>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</si>
  <si>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</si>
  <si>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</si>
  <si>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</si>
  <si>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</si>
  <si>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</si>
  <si>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</si>
  <si>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</si>
  <si>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</si>
  <si>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</si>
  <si>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</si>
  <si>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</si>
  <si>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</si>
  <si>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</si>
  <si>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</si>
  <si>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</si>
  <si>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</si>
  <si>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</si>
  <si>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</si>
  <si>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</si>
  <si>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</si>
  <si>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</si>
  <si>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</si>
  <si>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</si>
  <si>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</si>
  <si>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</si>
  <si>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</si>
  <si>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</si>
  <si>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</si>
  <si>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</si>
  <si>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</si>
  <si>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</si>
  <si>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</si>
  <si>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</si>
  <si>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</si>
  <si>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</si>
  <si>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</si>
  <si>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</si>
  <si>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</si>
  <si>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</si>
  <si>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</si>
  <si>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</si>
  <si>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</si>
  <si>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</si>
  <si>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</si>
  <si>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</si>
  <si>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</si>
  <si>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</si>
  <si>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</si>
  <si>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</si>
  <si>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</si>
  <si>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</si>
  <si>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</si>
  <si>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</si>
  <si>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</si>
  <si>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</si>
  <si>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</si>
  <si>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</si>
  <si>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</si>
  <si>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</si>
  <si>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</si>
  <si>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</si>
  <si>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</si>
  <si>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</si>
  <si>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</si>
  <si>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</si>
  <si>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</si>
  <si>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</si>
  <si>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</si>
  <si>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</si>
  <si>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</si>
  <si>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</si>
  <si>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</si>
  <si>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</si>
  <si>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</si>
  <si>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</si>
  <si>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</si>
  <si>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</si>
  <si>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</si>
  <si>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</si>
  <si>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</si>
  <si>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</si>
  <si>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</si>
  <si>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</si>
  <si>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</si>
  <si>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</si>
  <si>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</si>
  <si>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</si>
  <si>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</si>
  <si>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</si>
  <si>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</si>
  <si>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</si>
  <si>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</si>
  <si>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</si>
  <si>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</si>
  <si>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</si>
  <si>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</si>
  <si>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</si>
  <si>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</si>
  <si>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</si>
  <si>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</si>
  <si>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</si>
  <si>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</si>
  <si>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</si>
  <si>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</si>
  <si>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</si>
  <si>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</si>
  <si>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</si>
  <si>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</si>
  <si>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</si>
  <si>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</si>
  <si>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</si>
  <si>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</si>
  <si>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</si>
  <si>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</si>
  <si>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</si>
  <si>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</si>
  <si>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</si>
  <si>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</si>
  <si>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</si>
  <si>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</si>
  <si>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</si>
  <si>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</si>
  <si>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</si>
  <si>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</si>
  <si>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</si>
  <si>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</si>
  <si>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</si>
  <si>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</si>
  <si>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</si>
  <si>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</si>
  <si>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</si>
  <si>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</si>
  <si>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</si>
  <si>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</si>
  <si>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</si>
  <si>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</si>
  <si>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</si>
  <si>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</si>
  <si>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</si>
  <si>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</si>
  <si>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</si>
  <si>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</si>
  <si>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</si>
  <si>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</si>
  <si>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</si>
  <si>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</si>
  <si>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</si>
  <si>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</si>
  <si>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</si>
  <si>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</si>
  <si>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</si>
  <si>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</si>
  <si>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</si>
  <si>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</si>
  <si>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</si>
  <si>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</si>
  <si>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</si>
  <si>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</si>
  <si>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</si>
  <si>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</si>
  <si>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</si>
  <si>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</si>
  <si>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</si>
  <si>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</si>
  <si>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</si>
  <si>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</si>
  <si>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</si>
  <si>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</si>
  <si>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</si>
  <si>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</si>
  <si>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</si>
  <si>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</si>
  <si>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</si>
  <si>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</si>
  <si>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</si>
  <si>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</si>
  <si>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</si>
  <si>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</si>
  <si>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</si>
  <si>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</si>
  <si>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</si>
  <si>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</si>
  <si>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</si>
  <si>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</si>
  <si>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</si>
  <si>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</si>
  <si>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</si>
  <si>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</si>
  <si>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</si>
  <si>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</si>
  <si>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</si>
  <si>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</si>
  <si>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</si>
  <si>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</si>
  <si>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</si>
  <si>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</si>
  <si>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</si>
  <si>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</si>
  <si>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</si>
  <si>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</si>
  <si>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</si>
  <si>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</si>
  <si>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</si>
  <si>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</si>
  <si>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</si>
  <si>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</si>
  <si>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</si>
  <si>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</si>
  <si>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</si>
  <si>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</si>
  <si>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</si>
  <si>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</si>
  <si>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</si>
  <si>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</si>
  <si>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</si>
  <si>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</si>
  <si>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</si>
  <si>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</si>
  <si>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</si>
  <si>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</si>
  <si>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</si>
  <si>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</si>
  <si>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</si>
  <si>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</si>
  <si>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</si>
  <si>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</si>
  <si>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</si>
  <si>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</si>
  <si>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</si>
  <si>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</si>
  <si>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</si>
  <si>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</si>
  <si>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</si>
  <si>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</si>
  <si>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</si>
  <si>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</si>
  <si>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</si>
  <si>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</si>
  <si>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</si>
  <si>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</si>
  <si>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</si>
  <si>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</si>
  <si>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</si>
  <si>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</si>
  <si>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</si>
  <si>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</si>
  <si>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</si>
  <si>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</si>
  <si>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</si>
  <si>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</si>
  <si>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</si>
  <si>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</si>
  <si>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</si>
  <si>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</si>
  <si>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</si>
  <si>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</si>
  <si>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</si>
  <si>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</si>
  <si>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</si>
  <si>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</si>
  <si>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</si>
  <si>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</si>
  <si>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</si>
  <si>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</si>
  <si>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</si>
  <si>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</si>
  <si>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</si>
  <si>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</si>
  <si>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</si>
  <si>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</si>
  <si>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</si>
  <si>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</si>
  <si>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</si>
  <si>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</si>
  <si>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</si>
  <si>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</si>
  <si>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</si>
  <si>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</si>
  <si>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</si>
  <si>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</si>
  <si>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</si>
  <si>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</si>
  <si>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</si>
  <si>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</si>
  <si>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</si>
  <si>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</si>
  <si>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</si>
  <si>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</si>
  <si>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</si>
  <si>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</si>
  <si>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</si>
  <si>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</si>
  <si>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</si>
  <si>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</si>
  <si>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</si>
  <si>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</si>
  <si>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</si>
  <si>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</si>
  <si>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</si>
  <si>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</si>
  <si>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</si>
  <si>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</si>
  <si>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</si>
  <si>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</si>
  <si>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</si>
  <si>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</si>
  <si>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</si>
  <si>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</si>
  <si>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</si>
  <si>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</si>
  <si>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</si>
  <si>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</si>
  <si>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</si>
  <si>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</si>
  <si>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</si>
  <si>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</si>
  <si>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</si>
  <si>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</si>
  <si>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</si>
  <si>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</si>
  <si>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</si>
  <si>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</si>
  <si>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</si>
  <si>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</si>
  <si>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</si>
  <si>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</si>
  <si>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</si>
  <si>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</si>
  <si>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</si>
  <si>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</si>
  <si>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</si>
  <si>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</si>
  <si>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</si>
  <si>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</si>
  <si>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</si>
  <si>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</si>
  <si>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</si>
  <si>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</si>
  <si>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</si>
  <si>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</si>
  <si>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</si>
  <si>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</si>
  <si>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</si>
  <si>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</si>
  <si>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</si>
  <si>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</si>
  <si>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</si>
  <si>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</si>
  <si>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</si>
  <si>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</si>
  <si>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</si>
  <si>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</si>
  <si>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</si>
  <si>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</si>
  <si>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</si>
  <si>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</si>
  <si>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</si>
  <si>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</si>
  <si>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</si>
  <si>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</si>
  <si>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</si>
  <si>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</si>
  <si>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</si>
  <si>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</si>
  <si>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</si>
  <si>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</si>
  <si>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</si>
  <si>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</si>
  <si>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</si>
  <si>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</si>
  <si>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</si>
  <si>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</si>
  <si>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</si>
  <si>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</si>
  <si>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</si>
  <si>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</si>
  <si>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</si>
  <si>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</si>
  <si>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</si>
  <si>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</si>
  <si>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</si>
  <si>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</si>
  <si>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</si>
  <si>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</si>
  <si>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</si>
  <si>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</si>
  <si>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</si>
  <si>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</si>
  <si>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</si>
  <si>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</si>
  <si>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</si>
  <si>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</si>
  <si>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</si>
  <si>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</si>
  <si>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</si>
  <si>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</si>
  <si>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</si>
  <si>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</si>
  <si>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</si>
  <si>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</si>
  <si>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</si>
  <si>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</si>
  <si>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</si>
  <si>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</si>
  <si>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</si>
  <si>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</si>
  <si>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</si>
  <si>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</si>
  <si>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</si>
  <si>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</si>
  <si>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</si>
  <si>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</si>
  <si>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</si>
  <si>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</si>
  <si>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</si>
  <si>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</si>
  <si>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</si>
  <si>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</si>
  <si>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</si>
  <si>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</si>
  <si>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</si>
  <si>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</si>
  <si>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</si>
  <si>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</si>
  <si>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</si>
  <si>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</si>
  <si>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</si>
  <si>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</si>
  <si>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</si>
  <si>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</si>
  <si>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</si>
  <si>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</si>
  <si>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</si>
  <si>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</si>
  <si>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</si>
  <si>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</si>
  <si>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</si>
  <si>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</si>
  <si>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</si>
  <si>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</si>
  <si>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</si>
  <si>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</si>
  <si>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</si>
  <si>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</si>
  <si>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</si>
  <si>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</si>
  <si>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</si>
  <si>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</si>
  <si>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</si>
  <si>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</si>
  <si>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</si>
  <si>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</si>
  <si>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</si>
  <si>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</si>
  <si>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</si>
  <si>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</si>
  <si>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</si>
  <si>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</si>
  <si>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</si>
  <si>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</si>
  <si>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</si>
  <si>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</si>
  <si>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</si>
  <si>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</si>
  <si>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</si>
  <si>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</si>
  <si>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</si>
  <si>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</si>
  <si>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</si>
  <si>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</si>
  <si>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</si>
  <si>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</si>
  <si>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</si>
  <si>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</si>
  <si>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</si>
  <si>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</si>
  <si>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</si>
  <si>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</si>
  <si>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</si>
  <si>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</si>
  <si>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</si>
  <si>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</si>
  <si>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</si>
  <si>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</si>
  <si>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</si>
  <si>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</si>
  <si>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</si>
  <si>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</si>
  <si>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</si>
  <si>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</si>
  <si>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</si>
  <si>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</si>
  <si>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</si>
  <si>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</si>
  <si>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</si>
  <si>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</si>
  <si>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</si>
  <si>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</si>
  <si>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</si>
  <si>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</si>
  <si>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</si>
  <si>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</si>
  <si>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</si>
  <si>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</si>
  <si>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</si>
  <si>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</si>
  <si>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</si>
  <si>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</si>
  <si>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</si>
  <si>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</si>
  <si>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</si>
  <si>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</si>
  <si>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</si>
  <si>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</si>
  <si>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</si>
  <si>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</si>
  <si>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</si>
  <si>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</si>
  <si>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</si>
  <si>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</si>
  <si>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</si>
  <si>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</si>
  <si>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</si>
  <si>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</si>
  <si>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</si>
  <si>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</si>
  <si>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</si>
  <si>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</si>
  <si>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</si>
  <si>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</si>
  <si>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</si>
  <si>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</si>
  <si>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</si>
  <si>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</si>
  <si>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</si>
  <si>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</si>
  <si>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</si>
  <si>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</si>
  <si>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</si>
  <si>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</si>
  <si>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</si>
  <si>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</si>
  <si>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</si>
  <si>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</si>
  <si>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</si>
  <si>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</si>
  <si>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</si>
  <si>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</si>
  <si>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</si>
  <si>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</si>
  <si>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</si>
  <si>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</si>
  <si>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</si>
  <si>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</si>
  <si>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</si>
  <si>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</si>
  <si>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</si>
  <si>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</si>
  <si>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</si>
  <si>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</si>
  <si>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</si>
  <si>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</si>
  <si>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</si>
  <si>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</si>
  <si>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</si>
  <si>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</si>
  <si>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</si>
  <si>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</si>
  <si>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</si>
  <si>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</si>
  <si>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</si>
  <si>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</si>
  <si>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</si>
  <si>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</si>
  <si>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</si>
  <si>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</si>
  <si>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</si>
  <si>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</si>
  <si>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</si>
  <si>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</si>
  <si>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</si>
  <si>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</si>
  <si>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</si>
  <si>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</si>
  <si>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</si>
  <si>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</si>
  <si>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</si>
  <si>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</si>
  <si>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</si>
  <si>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</si>
  <si>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</si>
  <si>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</si>
  <si>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</si>
  <si>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</si>
  <si>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</si>
  <si>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</si>
  <si>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</si>
  <si>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</si>
  <si>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</si>
  <si>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</si>
  <si>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</si>
  <si>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</si>
  <si>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</si>
  <si>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</si>
  <si>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</si>
  <si>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</si>
  <si>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</si>
  <si>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</si>
  <si>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</si>
  <si>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</si>
  <si>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</si>
  <si>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</si>
  <si>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</si>
  <si>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</si>
  <si>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</si>
  <si>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</si>
  <si>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</si>
  <si>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</si>
  <si>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</si>
  <si>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</si>
  <si>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</si>
  <si>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</si>
  <si>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</si>
  <si>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</si>
  <si>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</si>
  <si>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</si>
  <si>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</si>
  <si>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</si>
  <si>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</si>
  <si>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</si>
  <si>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</si>
  <si>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</si>
  <si>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</si>
  <si>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</si>
  <si>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</si>
  <si>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</si>
  <si>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</si>
  <si>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</si>
  <si>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</si>
  <si>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</si>
  <si>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</si>
  <si>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</si>
  <si>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</si>
  <si>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</si>
  <si>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</si>
  <si>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</si>
  <si>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</si>
  <si>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</si>
  <si>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</si>
  <si>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</si>
  <si>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</si>
  <si>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</si>
  <si>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</si>
  <si>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</si>
  <si>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</si>
  <si>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</si>
  <si>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</si>
  <si>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</si>
  <si>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</si>
  <si>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</si>
  <si>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</si>
  <si>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</si>
  <si>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</si>
  <si>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</si>
  <si>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12h - Licença as 13:03h</t>
  </si>
  <si>
    <t>Licença as 13:03h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</si>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</sst>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68" activePane="topRight" state="frozen"/>
      <selection pane="topRight" activeCell="L284" sqref="L2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 t="s">
        <v>1756</v>
      </c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1757</v>
      </c>
      <c r="BK264" s="14" t="s">
        <v>1758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1759</v>
      </c>
      <c r="N265" s="148" t="s">
        <v>1760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1761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1762</v>
      </c>
      <c r="N266" s="148" t="s">
        <v>1763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1764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1765</v>
      </c>
      <c r="BK266" s="14" t="s">
        <v>1482</v>
      </c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1766</v>
      </c>
      <c r="BK267" s="14" t="s">
        <v>1766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1767</v>
      </c>
      <c r="BK268" s="14" t="s">
        <v>1767</v>
      </c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1769</v>
      </c>
      <c r="BK270" s="14" t="s">
        <v>1769</v>
      </c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1770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1771</v>
      </c>
      <c r="BK271" s="14" t="s">
        <v>1772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55</v>
      </c>
      <c r="I272" s="134" t="s">
        <v>55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1773</v>
      </c>
      <c r="BK272" s="14" t="s">
        <v>1773</v>
      </c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1774</v>
      </c>
      <c r="BK273" s="14" t="s">
        <v>1775</v>
      </c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1776</v>
      </c>
      <c r="X276" s="151" t="s">
        <v>1005</v>
      </c>
      <c r="Y276" s="129"/>
      <c r="Z276" s="129"/>
      <c r="AA276" s="71" t="s">
        <v>1777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1778</v>
      </c>
      <c r="BK276" s="14" t="s">
        <v>1779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1780</v>
      </c>
      <c r="BK278" s="14" t="s">
        <v>1781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 e Intervalo</v>
      </c>
      <c r="BR278" s="15">
        <f t="shared" si="29"/>
        <v>0.70555555555555571</v>
      </c>
      <c r="BS278" s="15">
        <f t="shared" si="30"/>
        <v>0.66666666666666663</v>
      </c>
      <c r="BT278" s="231" t="str">
        <f t="shared" si="31"/>
        <v>MecanizaçãoOperação</v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/>
      <c r="N279" s="148"/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640</v>
      </c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846</v>
      </c>
      <c r="E282" s="175">
        <v>320</v>
      </c>
      <c r="F282" s="133" t="s">
        <v>745</v>
      </c>
      <c r="G282" s="8" t="str">
        <f>IF(D282="","*",VLOOKUP(F282,BS_ATIVIDADE[#All],3,FALSE))</f>
        <v>MECANIZAÇÃO - SOCADORA</v>
      </c>
      <c r="H282" s="134" t="s">
        <v>1575</v>
      </c>
      <c r="I282" s="134" t="s">
        <v>255</v>
      </c>
      <c r="J282" s="150">
        <v>98</v>
      </c>
      <c r="K282" s="150">
        <v>660</v>
      </c>
      <c r="L282" s="71">
        <v>665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TBS1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660</v>
      </c>
      <c r="AQ282" s="168">
        <f>IF(BS_CONTROLE[[#This Row],[KM - Fim]]=0, "-", BS_CONTROLE[[#This Row],[KM - Fim]])</f>
        <v>665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>
        <v>98</v>
      </c>
      <c r="K284" s="150">
        <v>548.20000000000005</v>
      </c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TRM1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1782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1783</v>
      </c>
      <c r="E3" s="176" t="s">
        <v>1784</v>
      </c>
      <c r="F3" s="176" t="s">
        <v>1785</v>
      </c>
      <c r="G3" s="176" t="s">
        <v>1786</v>
      </c>
      <c r="H3" s="176" t="s">
        <v>1787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1789</v>
      </c>
      <c r="D12" s="177">
        <v>9049</v>
      </c>
      <c r="E12" s="178">
        <v>46044</v>
      </c>
      <c r="F12" s="180" t="s">
        <v>1790</v>
      </c>
      <c r="G12" s="177" t="s">
        <v>1791</v>
      </c>
      <c r="H12" s="177"/>
    </row>
    <row r="13" spans="3:8">
      <c r="C13" s="177" t="s">
        <v>1789</v>
      </c>
      <c r="D13" s="177">
        <v>9044</v>
      </c>
      <c r="E13" s="178">
        <v>46044</v>
      </c>
      <c r="F13" s="180" t="s">
        <v>1792</v>
      </c>
      <c r="G13" s="177" t="s">
        <v>1793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1" workbookViewId="0">
      <selection activeCell="Q915" sqref="Q915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1795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1796</v>
      </c>
      <c r="B3" s="91" t="s">
        <v>1797</v>
      </c>
      <c r="C3" s="91" t="s">
        <v>636</v>
      </c>
      <c r="D3" s="92" t="s">
        <v>1212</v>
      </c>
      <c r="E3" s="92" t="s">
        <v>4</v>
      </c>
      <c r="F3" s="92" t="s">
        <v>1798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1799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*</v>
      </c>
      <c r="L284" s="186" t="str">
        <f>IF(FN_MC!N279="","*",FN_MC!N279)</f>
        <v>*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FERRONORTE</v>
      </c>
      <c r="E287" s="96" t="str">
        <f>IF(FN_MC!T282="","*",FN_MC!T282)</f>
        <v>TGR-TRO</v>
      </c>
      <c r="F287" s="96">
        <f>IF(FN_MC!B282="","*",FN_MC!B282)</f>
        <v>46077</v>
      </c>
      <c r="G287" s="96" t="str">
        <f>IF(FN_MC!D282="","*",FN_MC!D282)</f>
        <v>V86</v>
      </c>
      <c r="H287" s="96" t="str">
        <f>IF(FN_MC!F282="","*",FN_MC!F282)</f>
        <v>MECANIZAÇÃO - SOCADORA</v>
      </c>
      <c r="I287" s="96" t="str">
        <f>IF(FN_MC!H282="","*",FN_MC!H282)</f>
        <v xml:space="preserve">TIQ </v>
      </c>
      <c r="J287" s="96" t="str">
        <f>IF(FN_MC!I282="","*",FN_MC!I282)</f>
        <v>TIQ</v>
      </c>
      <c r="K287" s="96" t="str">
        <f>IF(FN_MC!M282="","*",FN_MC!M282)</f>
        <v>TBS</v>
      </c>
      <c r="L287" s="186" t="str">
        <f>IF(FN_MC!N282="","*",FN_MC!N282)</f>
        <v>TBS1</v>
      </c>
      <c r="M287" s="97">
        <f>IF(FN_MC!J282="","*",FN_MC!J282)</f>
        <v>98</v>
      </c>
      <c r="N287" s="173">
        <f>IF(FN_MC!K282="","*",FN_MC!K282)</f>
        <v>660</v>
      </c>
      <c r="O287" s="173">
        <f>IF(FN_MC!L282="","*",FN_MC!L282)</f>
        <v>665</v>
      </c>
      <c r="P287" s="107">
        <f>IF(FN_MC!O282="","*",FN_MC!O282)</f>
        <v>0.4375</v>
      </c>
      <c r="Q287" s="107">
        <f>IF(FN_MC!P282="","*",FN_MC!P282)</f>
        <v>0.125</v>
      </c>
      <c r="R287" s="96" t="str">
        <f>IF(FN_MC!Q282="","*",CONCATENATE(FN_MC!Q282," ",FN_MC!R282))</f>
        <v>1680 M</v>
      </c>
      <c r="S287" s="96" t="str">
        <f>IF(FN_MC!V282="","*",FN_MC!V282)</f>
        <v>*</v>
      </c>
      <c r="T287" s="96" t="str">
        <f>IF(FN_MC!W282="","*",FN_MC!W282)</f>
        <v>*</v>
      </c>
      <c r="U287" s="98">
        <f ca="1">_xlfn.XLOOKUP(G287&amp;$U$3,BS_CONTROLE[CHAVE],BS_CONTROLE[Quantidade_11],"-")</f>
        <v>0</v>
      </c>
      <c r="V287" s="98">
        <f ca="1">_xlfn.XLOOKUP(G287&amp;$V$3,BS_CONTROLE[CHAVE],BS_CONTROLE[Quantidade_11],"-")</f>
        <v>0</v>
      </c>
      <c r="W287" s="98">
        <f ca="1">_xlfn.XLOOKUP(G287&amp;$W$3,BS_CONTROLE[CHAVE],BS_CONTROLE[Quantidade_11],"-")</f>
        <v>2700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FERRONORTE</v>
      </c>
      <c r="E289" s="96" t="str">
        <f>IF(FN_MC!T284="","*",FN_MC!T284)</f>
        <v>TGR-TRO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TRM</v>
      </c>
      <c r="L289" s="186" t="str">
        <f>IF(FN_MC!N284="","*",FN_MC!N284)</f>
        <v>TRM1</v>
      </c>
      <c r="M289" s="97">
        <f>IF(FN_MC!J284="","*",FN_MC!J284)</f>
        <v>98</v>
      </c>
      <c r="N289" s="173">
        <f>IF(FN_MC!K284="","*",FN_MC!K284)</f>
        <v>548.20000000000005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1800</v>
      </c>
      <c r="C2" s="83" t="s">
        <v>1197</v>
      </c>
      <c r="D2" s="83" t="s">
        <v>1199</v>
      </c>
      <c r="E2" s="83" t="s">
        <v>1801</v>
      </c>
      <c r="F2" s="83" t="s">
        <v>1802</v>
      </c>
      <c r="G2" s="83" t="s">
        <v>1803</v>
      </c>
      <c r="H2" s="83" t="s">
        <v>1804</v>
      </c>
      <c r="I2" s="83" t="s">
        <v>1805</v>
      </c>
      <c r="J2" s="83" t="s">
        <v>1806</v>
      </c>
      <c r="K2" s="109" t="s">
        <v>1807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TRM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1808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1809</v>
      </c>
      <c r="C4" s="181" t="s">
        <v>1810</v>
      </c>
      <c r="D4" s="181" t="s">
        <v>1811</v>
      </c>
      <c r="E4" s="181" t="s">
        <v>1812</v>
      </c>
      <c r="F4" s="181" t="s">
        <v>4</v>
      </c>
      <c r="G4" s="181" t="s">
        <v>1813</v>
      </c>
    </row>
    <row r="5" spans="2:7">
      <c r="B5" s="182" t="s">
        <v>1814</v>
      </c>
      <c r="C5" s="182">
        <v>309525</v>
      </c>
      <c r="D5" s="182" t="s">
        <v>1815</v>
      </c>
      <c r="E5" s="182" t="s">
        <v>878</v>
      </c>
      <c r="F5" s="182" t="s">
        <v>1816</v>
      </c>
      <c r="G5" s="183">
        <v>46296</v>
      </c>
    </row>
    <row r="6" spans="2:7">
      <c r="B6" s="182" t="s">
        <v>1817</v>
      </c>
      <c r="C6" s="182">
        <v>257410</v>
      </c>
      <c r="D6" s="182" t="s">
        <v>1818</v>
      </c>
      <c r="E6" s="182" t="s">
        <v>878</v>
      </c>
      <c r="F6" s="182" t="s">
        <v>1816</v>
      </c>
      <c r="G6" s="183"/>
    </row>
    <row r="7" spans="2:7">
      <c r="B7" s="182" t="s">
        <v>1484</v>
      </c>
      <c r="C7" s="182">
        <v>256875</v>
      </c>
      <c r="D7" s="182" t="s">
        <v>1819</v>
      </c>
      <c r="E7" s="182" t="s">
        <v>878</v>
      </c>
      <c r="F7" s="182" t="s">
        <v>1816</v>
      </c>
      <c r="G7" s="183">
        <v>46296</v>
      </c>
    </row>
    <row r="8" spans="2:7">
      <c r="B8" s="182" t="s">
        <v>1820</v>
      </c>
      <c r="C8" s="182">
        <v>257278</v>
      </c>
      <c r="D8" s="182" t="s">
        <v>1821</v>
      </c>
      <c r="E8" s="182" t="s">
        <v>869</v>
      </c>
      <c r="F8" s="182" t="s">
        <v>1822</v>
      </c>
      <c r="G8" s="183">
        <v>46235</v>
      </c>
    </row>
    <row r="9" spans="2:7">
      <c r="B9" s="182" t="s">
        <v>1823</v>
      </c>
      <c r="C9" s="182">
        <v>261794</v>
      </c>
      <c r="D9" s="182" t="s">
        <v>1824</v>
      </c>
      <c r="E9" s="182" t="s">
        <v>869</v>
      </c>
      <c r="F9" s="182" t="s">
        <v>1822</v>
      </c>
      <c r="G9" s="183">
        <v>46082</v>
      </c>
    </row>
    <row r="10" spans="2:7">
      <c r="B10" s="182" t="s">
        <v>1825</v>
      </c>
      <c r="C10" s="182">
        <v>257033</v>
      </c>
      <c r="D10" s="182" t="s">
        <v>1826</v>
      </c>
      <c r="E10" s="182" t="s">
        <v>869</v>
      </c>
      <c r="F10" s="182" t="s">
        <v>118</v>
      </c>
      <c r="G10" s="182" t="s">
        <v>1827</v>
      </c>
    </row>
    <row r="11" spans="2:7">
      <c r="B11" s="182" t="s">
        <v>1828</v>
      </c>
      <c r="C11" s="182">
        <v>396578</v>
      </c>
      <c r="D11" s="182" t="s">
        <v>1829</v>
      </c>
      <c r="E11" s="182" t="s">
        <v>869</v>
      </c>
      <c r="F11" s="182" t="s">
        <v>118</v>
      </c>
      <c r="G11" s="182" t="s">
        <v>1827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1830</v>
      </c>
      <c r="D5" s="271"/>
      <c r="E5" s="271"/>
      <c r="F5" s="271"/>
      <c r="G5" s="271"/>
      <c r="H5" s="271"/>
      <c r="I5" s="271"/>
      <c r="J5" s="272"/>
      <c r="K5" s="273" t="s">
        <v>1831</v>
      </c>
      <c r="L5" s="274"/>
      <c r="M5" s="274"/>
      <c r="N5" s="274"/>
      <c r="O5" s="275" t="s">
        <v>1832</v>
      </c>
      <c r="P5" s="276"/>
      <c r="Q5" s="277"/>
    </row>
    <row r="6" spans="1:17" s="81" customFormat="1" ht="15.75" customHeight="1">
      <c r="A6" s="75" t="s">
        <v>1798</v>
      </c>
      <c r="B6" s="82" t="s">
        <v>1797</v>
      </c>
      <c r="C6" s="83" t="s">
        <v>1212</v>
      </c>
      <c r="D6" s="84" t="s">
        <v>1213</v>
      </c>
      <c r="E6" s="83" t="s">
        <v>1833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1834</v>
      </c>
      <c r="M6" s="116" t="s">
        <v>658</v>
      </c>
      <c r="N6" s="117" t="s">
        <v>1207</v>
      </c>
      <c r="O6" s="159" t="s">
        <v>1250</v>
      </c>
      <c r="P6" s="128"/>
      <c r="Q6" s="138" t="s">
        <v>1835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 xml:space="preserve">MC1 08:30, aguarda oportunidade 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 xml:space="preserve">MC1 08:40, aguarda oportunidade 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Equipe no local 08:05, aguarda temperatura para atividade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 xml:space="preserve">MC1 08:35, aguarda oportunidade 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*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*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660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660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TRM</v>
      </c>
      <c r="H328" s="125">
        <f>IF(FN_MC!K284="","*",FN_MC!K284)</f>
        <v>548.20000000000005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2026-02-23T16:19:57Z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