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83" documentId="8_{B6337239-1A00-434D-AAD0-422EA1FEB5AE}" xr6:coauthVersionLast="47" xr6:coauthVersionMax="47" xr10:uidLastSave="{FF1E4195-95A1-42F1-986E-FB924AB837A1}"/>
  <bookViews>
    <workbookView xWindow="-120" yWindow="-120" windowWidth="20730" windowHeight="11040" firstSheet="5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O77" i="1"/>
  <c r="BE77" i="1" s="1"/>
  <c r="AP77" i="1"/>
  <c r="M77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R159" i="16" s="1"/>
  <c r="S136" i="1" a="1"/>
  <c r="S136" i="1" s="1"/>
  <c r="D159" i="16" s="1"/>
  <c r="T136" i="1" a="1"/>
  <c r="T136" i="1" s="1"/>
  <c r="E159" i="16" s="1"/>
  <c r="AI136" i="1"/>
  <c r="BB136" i="1" s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K162" i="16"/>
  <c r="L162" i="16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80" i="16" l="1"/>
  <c r="AM80" i="1"/>
  <c r="K77" i="16"/>
  <c r="AM77" i="1"/>
  <c r="BD81" i="1" a="1"/>
  <c r="BD81" i="1" s="1"/>
  <c r="BD78" i="1" a="1"/>
  <c r="BD78" i="1" s="1"/>
  <c r="AJ124" i="1"/>
  <c r="AJ92" i="1"/>
  <c r="AJ84" i="1"/>
  <c r="AJ108" i="1"/>
  <c r="AJ136" i="1"/>
  <c r="AJ126" i="1"/>
  <c r="AJ133" i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<sst xmlns="http://schemas.openxmlformats.org/spreadsheetml/2006/main" count="5360" uniqueCount="1522">
  <si>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</si>
  <si>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</si>
  <si>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</si>
  <si>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</si>
  <si>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</si>
  <si>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</si>
  <si>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</si>
  <si>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</si>
  <si>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</si>
  <si>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</si>
  <si>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</si>
  <si>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</si>
  <si>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</si>
  <si>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</si>
  <si>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</si>
  <si>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</si>
  <si>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</si>
  <si>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</si>
  <si>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</si>
  <si>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</si>
  <si>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</si>
  <si>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</si>
  <si>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</si>
  <si>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</si>
  <si>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</si>
  <si>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</si>
  <si>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</si>
  <si>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</si>
  <si>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</si>
  <si>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</si>
  <si>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</si>
  <si>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</si>
  <si>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</si>
  <si>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</si>
  <si>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</si>
  <si>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</si>
  <si>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</si>
  <si>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</si>
  <si>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</si>
  <si>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</si>
  <si>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</si>
  <si>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</si>
  <si>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</si>
  <si>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</si>
  <si>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</si>
  <si>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</si>
  <si>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</si>
  <si>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</si>
  <si>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</si>
  <si>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</si>
  <si>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</si>
  <si>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</si>
  <si>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</si>
  <si>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</si>
  <si>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</si>
  <si>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</si>
  <si>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</si>
  <si>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</si>
  <si>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</si>
  <si>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</si>
  <si>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</si>
  <si>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</si>
  <si>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</si>
  <si>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</si>
  <si>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</si>
  <si>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</si>
  <si>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</si>
  <si>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</si>
  <si>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</si>
  <si>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</si>
  <si>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</si>
  <si>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</si>
  <si>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</si>
  <si>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</si>
  <si>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</si>
  <si>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</si>
  <si>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</si>
  <si>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</si>
  <si>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</si>
  <si>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</si>
  <si>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</si>
  <si>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</si>
  <si>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</si>
  <si>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</si>
  <si>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</si>
  <si>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</si>
  <si>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</si>
  <si>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</si>
  <si>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</si>
  <si>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</si>
  <si>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</si>
  <si>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</si>
  <si>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</si>
  <si>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</si>
  <si>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</si>
  <si>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</si>
  <si>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</si>
  <si>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</si>
  <si>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</si>
  <si>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</si>
  <si>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</si>
  <si>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</si>
  <si>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</si>
  <si>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</si>
  <si>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</si>
  <si>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</si>
  <si>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</si>
  <si>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</si>
  <si>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</si>
  <si>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</si>
  <si>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</si>
  <si>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</si>
  <si>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</si>
  <si>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</si>
  <si>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</si>
  <si>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</si>
  <si>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</si>
  <si>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</si>
  <si>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</si>
  <si>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</si>
  <si>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</si>
  <si>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</si>
  <si>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</si>
  <si>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</si>
  <si>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</si>
  <si>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</si>
  <si>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</si>
  <si>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</si>
  <si>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</si>
  <si>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</si>
  <si>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</si>
  <si>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</si>
  <si>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</si>
  <si>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</si>
  <si>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</si>
  <si>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</si>
  <si>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</si>
  <si>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</si>
  <si>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</si>
  <si>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</si>
  <si>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</si>
  <si>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</si>
  <si>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</si>
  <si>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</si>
  <si>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</si>
  <si>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</si>
  <si>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</si>
  <si>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</si>
  <si>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</si>
  <si>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</si>
  <si>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</si>
  <si>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</si>
  <si>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</si>
  <si>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</si>
  <si>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</si>
  <si>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</si>
  <si>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</si>
  <si>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</si>
  <si>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</si>
  <si>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</si>
  <si>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</si>
  <si>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</si>
  <si>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</si>
  <si>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</si>
  <si>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</si>
  <si>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</si>
  <si>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</si>
  <si>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</si>
  <si>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</si>
  <si>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</si>
  <si>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</si>
  <si>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</si>
  <si>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</si>
  <si>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</si>
  <si>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</si>
  <si>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</si>
  <si>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</si>
  <si>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</si>
  <si>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</si>
  <si>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</si>
  <si>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</si>
  <si>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</si>
  <si>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</si>
  <si>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</si>
  <si>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</si>
  <si>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</si>
  <si>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</si>
  <si>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</si>
  <si>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</si>
  <si>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</si>
  <si>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</si>
  <si>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</si>
  <si>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</si>
  <si>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</si>
  <si>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</si>
  <si>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</si>
  <si>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</si>
  <si>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</si>
  <si>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</si>
  <si>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</si>
  <si>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</si>
  <si>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</si>
  <si>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</si>
  <si>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</si>
  <si>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</si>
  <si>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</si>
  <si>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</si>
  <si>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</si>
  <si>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</si>
  <si>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</si>
  <si>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</si>
  <si>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</si>
  <si>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</si>
  <si>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</si>
  <si>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</si>
  <si>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</si>
  <si>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</si>
  <si>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</si>
  <si>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</si>
  <si>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</si>
  <si>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</si>
  <si>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</si>
  <si>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</si>
  <si>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</si>
  <si>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</si>
  <si>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</si>
  <si>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</si>
  <si>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</si>
  <si>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</si>
  <si>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</si>
  <si>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</si>
  <si>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</si>
  <si>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</si>
  <si>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</si>
  <si>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</si>
  <si>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</si>
  <si>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</si>
  <si>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</si>
  <si>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</si>
  <si>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</si>
  <si>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</si>
  <si>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</si>
  <si>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</si>
  <si>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</si>
  <si>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</si>
  <si>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</si>
  <si>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</si>
  <si>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</si>
  <si>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</si>
  <si>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</si>
  <si>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</si>
  <si>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</si>
  <si>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</si>
  <si>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</si>
  <si>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</si>
  <si>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</si>
  <si>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</si>
  <si>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</si>
  <si>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</si>
  <si>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</si>
  <si>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</si>
  <si>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</si>
  <si>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</si>
  <si>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</si>
  <si>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</si>
  <si>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</si>
  <si>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</si>
  <si>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</si>
  <si>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</si>
  <si>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</si>
  <si>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</si>
  <si>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</si>
  <si>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</si>
  <si>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</si>
  <si>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</si>
  <si>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</si>
  <si>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</si>
  <si>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</si>
  <si>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</si>
  <si>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</si>
  <si>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</si>
  <si>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</si>
  <si>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</si>
  <si>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</si>
  <si>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</si>
  <si>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</si>
  <si>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</si>
  <si>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</si>
  <si>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</si>
  <si>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</si>
  <si>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</si>
  <si>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</si>
  <si>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</si>
  <si>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</si>
  <si>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</si>
  <si>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</si>
  <si>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</si>
  <si>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</si>
  <si>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</si>
  <si>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</si>
  <si>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</si>
  <si>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</si>
  <si>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</si>
  <si>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</si>
  <si>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</si>
  <si>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</si>
  <si>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</si>
  <si>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</si>
  <si>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</si>
  <si>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</si>
  <si>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</si>
  <si>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</si>
  <si>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</si>
  <si>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</si>
  <si>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</si>
  <si>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</si>
  <si>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</si>
  <si>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</si>
  <si>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</si>
  <si>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</si>
  <si>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</si>
  <si>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</si>
  <si>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</si>
  <si>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</si>
  <si>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</si>
  <si>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</si>
  <si>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</si>
  <si>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</si>
  <si>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</si>
  <si>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</si>
  <si>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</si>
  <si>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</si>
  <si>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</si>
  <si>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</si>
  <si>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</si>
  <si>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</si>
  <si>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</si>
  <si>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</si>
  <si>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</si>
  <si>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</si>
  <si>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</si>
  <si>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</si>
  <si>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</si>
  <si>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</si>
  <si>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</si>
  <si>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</si>
  <si>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</si>
  <si>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</si>
  <si>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</si>
  <si>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</si>
  <si>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</si>
  <si>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</si>
  <si>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</si>
  <si>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</si>
  <si>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</si>
  <si>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</si>
  <si>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</si>
  <si>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</si>
  <si>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</si>
  <si>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</si>
  <si>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</si>
  <si>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</si>
  <si>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</si>
  <si>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</si>
  <si>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</si>
  <si>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</si>
  <si>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</si>
  <si>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</si>
  <si>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</si>
  <si>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</si>
  <si>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</si>
  <si>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</si>
  <si>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</si>
  <si>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</si>
  <si>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</si>
  <si>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</si>
  <si>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</si>
  <si>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</si>
  <si>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</si>
  <si>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</si>
  <si>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</si>
  <si>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</si>
  <si>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</si>
  <si>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</si>
  <si>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</si>
  <si>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</si>
  <si>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</si>
  <si>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</si>
  <si>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</si>
  <si>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</si>
  <si>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</si>
  <si>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</si>
  <si>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</si>
  <si>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</si>
  <si>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</si>
  <si>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</si>
  <si>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</si>
  <si>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</si>
  <si>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</si>
  <si>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</si>
  <si>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</si>
  <si>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</si>
  <si>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</si>
  <si>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</si>
  <si>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</si>
  <si>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</si>
  <si>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</si>
  <si>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</si>
  <si>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</si>
  <si>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</si>
  <si>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</si>
  <si>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</si>
  <si>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</si>
  <si>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</si>
  <si>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</si>
  <si>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</si>
  <si>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</si>
  <si>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</si>
  <si>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</si>
  <si>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</si>
  <si>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</si>
  <si>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</si>
  <si>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</si>
  <si>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</si>
  <si>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</si>
  <si>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</si>
  <si>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</si>
  <si>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</si>
  <si>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</si>
  <si>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</si>
  <si>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</si>
  <si>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</si>
  <si>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</si>
  <si>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</si>
  <si>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</si>
  <si>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</si>
  <si>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</si>
  <si>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</si>
  <si>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</si>
  <si>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</si>
  <si>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</si>
  <si>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</si>
  <si>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</si>
  <si>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</si>
  <si>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</si>
  <si>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</si>
  <si>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</si>
  <si>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</si>
  <si>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</si>
  <si>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</si>
  <si>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</si>
  <si>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</si>
  <si>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</si>
  <si>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</si>
  <si>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</si>
  <si>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</si>
  <si>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</si>
  <si>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</si>
  <si>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</si>
  <si>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</si>
  <si>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</si>
  <si>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</si>
  <si>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</si>
  <si>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</si>
  <si>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</si>
  <si>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</si>
  <si>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</si>
  <si>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</si>
  <si>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</si>
  <si>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</si>
  <si>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</si>
  <si>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</si>
  <si>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</si>
  <si>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</si>
  <si>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</si>
  <si>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</si>
  <si>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</si>
  <si>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</si>
  <si>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</si>
  <si>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</si>
  <si>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</si>
  <si>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</si>
  <si>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</si>
  <si>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</si>
  <si>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</si>
  <si>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</si>
  <si>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</si>
  <si>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</si>
  <si>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</si>
  <si>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</si>
  <si>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</si>
  <si>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</si>
  <si>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</si>
  <si>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</si>
  <si>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</si>
  <si>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</si>
  <si>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</si>
  <si>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</si>
  <si>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</si>
  <si>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</si>
  <si>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</si>
  <si>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</si>
  <si>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</si>
  <si>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</si>
  <si>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</si>
  <si>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</si>
  <si>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</si>
  <si>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</si>
  <si>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</si>
  <si>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</si>
  <si>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</si>
  <si>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</si>
  <si>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</si>
  <si>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</si>
  <si>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</si>
  <si>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</si>
  <si>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</si>
  <si>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</si>
  <si>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</si>
  <si>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</si>
  <si>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</si>
  <si>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</si>
  <si>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</si>
  <si>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</si>
  <si>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</si>
  <si>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</si>
  <si>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</si>
  <si>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</si>
  <si>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</si>
  <si>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</si>
  <si>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</si>
  <si>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</si>
  <si>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</si>
  <si>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</si>
  <si>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</si>
  <si>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</si>
  <si>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</si>
  <si>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</si>
  <si>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</si>
  <si>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</si>
  <si>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</si>
  <si>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</si>
  <si>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</si>
  <si>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</si>
  <si>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</si>
  <si>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</si>
  <si>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</si>
  <si>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</si>
  <si>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</si>
  <si>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</si>
  <si>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</si>
  <si>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</si>
  <si>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</si>
  <si>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</si>
  <si>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</si>
  <si>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</si>
  <si>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</si>
  <si>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</si>
  <si>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</si>
  <si>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</si>
  <si>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</si>
  <si>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</si>
  <si>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</si>
  <si>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</si>
  <si>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</si>
  <si>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</si>
  <si>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</si>
  <si>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</si>
  <si>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</si>
  <si>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</si>
  <si>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</si>
  <si>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</si>
  <si>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</si>
  <si>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</si>
  <si>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</si>
  <si>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</si>
  <si>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</si>
  <si>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</si>
  <si>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</si>
  <si>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</si>
  <si>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</si>
  <si>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</si>
  <si>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</si>
  <si>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</si>
  <si>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</si>
  <si>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</si>
  <si>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</si>
  <si>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</si>
  <si>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</si>
  <si>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</si>
  <si>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</si>
  <si>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</si>
  <si>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</si>
  <si>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</si>
  <si>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</si>
  <si>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</si>
  <si>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</si>
  <si>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</si>
  <si>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</si>
  <si>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</si>
  <si>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</si>
  <si>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</si>
  <si>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</si>
  <si>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</si>
  <si>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</si>
  <si>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</si>
  <si>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</si>
  <si>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</si>
  <si>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</si>
  <si>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</si>
  <si>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</si>
  <si>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</si>
  <si>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</si>
  <si>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</si>
  <si>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</si>
  <si>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</si>
  <si>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</si>
  <si>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</si>
  <si>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</si>
  <si>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</si>
  <si>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</si>
  <si>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</si>
  <si>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</si>
  <si>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</si>
  <si>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</si>
  <si>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</si>
  <si>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</si>
  <si>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</si>
  <si>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</si>
  <si>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</si>
  <si>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</si>
  <si>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</si>
  <si>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</si>
  <si>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</si>
  <si>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</si>
  <si>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</si>
  <si>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</si>
  <si>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</si>
  <si>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</si>
  <si>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</si>
  <si>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</si>
  <si>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</si>
  <si>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</si>
  <si>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</si>
  <si>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</si>
  <si>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</si>
  <si>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</si>
  <si>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</si>
  <si>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</si>
  <si>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</si>
  <si>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</si>
  <si>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</si>
  <si>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</si>
  <si>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</si>
  <si>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</si>
  <si>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</si>
  <si>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</si>
  <si>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</si>
  <si>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</si>
  <si>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</si>
  <si>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</si>
  <si>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</si>
  <si>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</si>
  <si>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</si>
  <si>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</si>
  <si>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</si>
  <si>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</si>
  <si>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</si>
  <si>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</si>
  <si>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</si>
  <si>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</si>
  <si>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</si>
  <si>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</si>
  <si>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</si>
  <si>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</si>
  <si>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</si>
  <si>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</si>
  <si>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</si>
  <si>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</si>
  <si>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</si>
  <si>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</si>
  <si>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</si>
  <si>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</si>
  <si>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</si>
  <si>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</si>
  <si>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</si>
  <si>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</si>
  <si>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</si>
  <si>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</si>
  <si>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</si>
  <si>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</si>
  <si>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</si>
  <si>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</si>
  <si>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</si>
  <si>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</si>
  <si>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</si>
  <si>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</si>
  <si>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</si>
  <si>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</si>
  <si>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</si>
  <si>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</si>
  <si>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</si>
  <si>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</si>
  <si>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</si>
  <si>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</si>
  <si>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</si>
  <si>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</si>
  <si>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</si>
  <si>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</si>
  <si>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</si>
  <si>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</si>
  <si>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</si>
  <si>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</si>
  <si>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</si>
  <si>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</si>
  <si>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</si>
  <si>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</si>
  <si>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</si>
  <si>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</si>
  <si>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</si>
  <si>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</si>
  <si>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</si>
  <si>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</si>
  <si>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</si>
  <si>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</si>
  <si>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</si>
  <si>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</si>
  <si>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</si>
  <si>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</si>
  <si>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</si>
  <si>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</si>
  <si>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</si>
  <si>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</si>
  <si>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</si>
  <si>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</si>
  <si>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</si>
  <si>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</si>
  <si>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</si>
  <si>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</si>
  <si>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</si>
  <si>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</si>
  <si>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</si>
  <si>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</si>
  <si>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</si>
  <si>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</si>
  <si>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</si>
  <si>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</si>
  <si>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</si>
  <si>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</si>
  <si>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</si>
  <si>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</si>
  <si>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</si>
  <si>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</si>
  <si>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</si>
  <si>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</si>
  <si>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</si>
  <si>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</si>
  <si>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</si>
  <si>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</si>
  <si>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</si>
  <si>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</si>
  <si>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</si>
  <si>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</si>
  <si>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</si>
  <si>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</si>
  <si>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</si>
  <si>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</si>
  <si>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</si>
  <si>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</si>
  <si>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</si>
  <si>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</si>
  <si>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</si>
  <si>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</si>
  <si>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</si>
  <si>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</si>
  <si>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</si>
  <si>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</si>
  <si>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</si>
  <si>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</si>
  <si>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</si>
  <si>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</si>
  <si>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</si>
  <si>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</si>
  <si>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</si>
  <si>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</si>
  <si>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</si>
  <si>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</si>
  <si>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</si>
  <si>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</si>
  <si>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</si>
  <si>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</si>
  <si>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</si>
  <si>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</si>
  <si>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</si>
  <si>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</si>
  <si>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</si>
  <si>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</si>
  <si>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</si>
  <si>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</si>
  <si>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</si>
  <si>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</si>
  <si>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</si>
  <si>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</si>
  <si>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</si>
  <si>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</si>
  <si>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</si>
  <si>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</si>
  <si>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</si>
  <si>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</si>
  <si>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</si>
  <si>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</si>
  <si>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</si>
  <si>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</si>
  <si>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</si>
  <si>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</si>
  <si>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</si>
  <si>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</si>
  <si>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</si>
  <si>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</si>
  <si>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</si>
  <si>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</si>
  <si>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</si>
  <si>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</si>
  <si>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</si>
  <si>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</si>
  <si>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</si>
  <si>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</si>
  <si>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</si>
  <si>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</si>
  <si>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</si>
  <si>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</si>
  <si>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</si>
  <si>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</si>
  <si>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</si>
  <si>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</si>
  <si>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</si>
  <si>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</si>
  <si>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</si>
  <si>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</si>
  <si>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</si>
  <si>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</si>
  <si>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</si>
  <si>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</si>
  <si>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</si>
  <si>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</si>
  <si>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</si>
  <si>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</si>
  <si>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</si>
  <si>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</si>
  <si>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</si>
  <si>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</si>
  <si>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</si>
  <si>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</si>
  <si>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</si>
  <si>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</si>
  <si>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</si>
  <si>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</si>
  <si>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</si>
  <si>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</si>
  <si>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</si>
  <si>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</si>
  <si>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</si>
  <si>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</si>
  <si>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</si>
  <si>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</si>
  <si>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</si>
  <si>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</si>
  <si>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</si>
  <si>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</si>
  <si>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</si>
  <si>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</si>
  <si>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</si>
  <si>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</si>
  <si>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</si>
  <si>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</si>
  <si>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</si>
  <si>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</si>
  <si>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</si>
  <si>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</si>
  <si>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</si>
  <si>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</si>
  <si>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</si>
  <si>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</si>
  <si>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</si>
  <si>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</si>
  <si>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</si>
  <si>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</si>
  <si>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</si>
  <si>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</si>
  <si>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</si>
  <si>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</si>
  <si>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</si>
  <si>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</si>
  <si>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</si>
  <si>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</si>
  <si>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</si>
  <si>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</si>
  <si>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</si>
  <si>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</si>
  <si>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</si>
  <si>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</si>
  <si>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</si>
  <si>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</si>
  <si>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</si>
  <si>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</si>
  <si>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</si>
  <si>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</si>
  <si>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</si>
  <si>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</si>
  <si>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</si>
  <si>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</si>
  <si>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</si>
  <si>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</si>
  <si>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</si>
  <si>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</si>
  <si>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</si>
  <si>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</si>
  <si>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</si>
  <si>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</si>
  <si>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</si>
  <si>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</si>
  <si>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</si>
  <si>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</si>
  <si>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</si>
  <si>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</si>
  <si>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</si>
  <si>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</si>
  <si>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</si>
  <si>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</si>
  <si>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</si>
  <si>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</si>
  <si>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</si>
  <si>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</si>
  <si>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</si>
  <si>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</si>
  <si>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</si>
  <si>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</si>
  <si>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</si>
  <si>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</si>
  <si>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</si>
  <si>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</si>
  <si>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</si>
  <si>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</si>
  <si>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</si>
  <si>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</si>
  <si>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</si>
  <si>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</si>
  <si>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</si>
  <si>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</si>
  <si>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</si>
  <si>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</si>
  <si>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</si>
  <si>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</si>
  <si>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</si>
  <si>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</si>
  <si>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</si>
  <si>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</si>
  <si>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</si>
  <si>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</si>
  <si>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</si>
  <si>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</si>
  <si>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</si>
  <si>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</si>
  <si>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</si>
  <si>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</si>
  <si>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</si>
  <si>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</si>
  <si>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</si>
  <si>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</si>
  <si>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</si>
  <si>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</si>
  <si>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</si>
  <si>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</si>
  <si>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</si>
  <si>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</si>
  <si>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</si>
  <si>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</si>
  <si>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</si>
  <si>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</si>
  <si>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</si>
  <si>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</si>
  <si>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</si>
  <si>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</si>
  <si>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</si>
  <si>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</si>
  <si>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</si>
  <si>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</si>
  <si>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</si>
  <si>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</si>
  <si>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</si>
  <si>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</si>
  <si>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</si>
  <si>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</si>
  <si>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</si>
  <si>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</si>
  <si>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</si>
  <si>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</si>
  <si>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</si>
  <si>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</si>
  <si>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</si>
  <si>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</si>
  <si>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</si>
  <si>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</si>
  <si>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</si>
  <si>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</si>
  <si>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</si>
  <si>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</si>
  <si>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</si>
  <si>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</si>
  <si>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</si>
  <si>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</si>
  <si>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</si>
  <si>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</si>
  <si>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</si>
  <si>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</si>
  <si>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</si>
  <si>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</si>
  <si>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</si>
  <si>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</si>
  <si>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</si>
  <si>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</si>
  <si>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</si>
  <si>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</si>
  <si>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</si>
  <si>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</si>
  <si>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</si>
  <si>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</si>
  <si>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</si>
  <si>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</si>
  <si>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</si>
  <si>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</si>
  <si>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</si>
  <si>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</si>
  <si>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</si>
  <si>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</si>
  <si>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</si>
  <si>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</si>
  <si>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</si>
  <si>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</si>
  <si>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</si>
  <si>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</si>
  <si>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</si>
  <si>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</si>
  <si>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</si>
  <si>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</si>
  <si>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</si>
  <si>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</si>
  <si>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</si>
  <si>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</si>
  <si>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</si>
  <si>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</si>
  <si>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</si>
  <si>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</si>
  <si>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</si>
  <si>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</si>
  <si>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</si>
  <si>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</si>
  <si>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</si>
  <si>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</si>
  <si>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</si>
  <si>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</si>
  <si>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</si>
  <si>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</si>
  <si>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</si>
  <si>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</si>
  <si>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</si>
  <si>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</si>
  <si>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</si>
  <si>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</si>
  <si>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</si>
  <si>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</si>
  <si>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</si>
  <si>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</si>
  <si>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</si>
  <si>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</si>
  <si>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</si>
  <si>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</si>
  <si>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</si>
  <si>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</si>
  <si>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</si>
  <si>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</si>
  <si>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</si>
  <si>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</si>
  <si>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</si>
  <si>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</si>
  <si>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</si>
  <si>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</si>
  <si>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</si>
  <si>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</si>
  <si>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</si>
  <si>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</si>
  <si>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</si>
  <si>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</si>
  <si>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</si>
  <si>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</si>
  <si>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</si>
  <si>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</si>
  <si>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</si>
  <si>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</si>
  <si>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</si>
  <si>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</si>
  <si>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</si>
  <si>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</si>
  <si>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</si>
  <si>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</si>
  <si>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</si>
  <si>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</si>
  <si>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</si>
  <si>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</si>
  <si>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</si>
  <si>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</si>
  <si>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</si>
  <si>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</si>
  <si>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</si>
  <si>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</si>
  <si>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</si>
  <si>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</si>
  <si>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</si>
  <si>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</si>
  <si>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</si>
  <si>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</si>
  <si>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</si>
  <si>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</si>
  <si>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</si>
  <si>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</si>
  <si>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</si>
  <si>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</si>
  <si>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</si>
  <si>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</si>
  <si>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</si>
  <si>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</si>
  <si>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</si>
  <si>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</si>
  <si>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</si>
  <si>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</si>
  <si>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</si>
  <si>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</si>
  <si>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</si>
  <si>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</si>
  <si>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</si>
  <si>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</si>
  <si>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</si>
  <si>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</si>
  <si>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</si>
  <si>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</si>
  <si>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</si>
  <si>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</si>
  <si>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</si>
  <si>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</si>
  <si>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</si>
  <si>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</si>
  <si>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</si>
  <si>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</si>
  <si>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</si>
  <si>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</si>
  <si>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</si>
  <si>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</si>
  <si>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</si>
  <si>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</si>
  <si>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</si>
  <si>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</si>
  <si>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</si>
  <si>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</si>
  <si>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</si>
  <si>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</si>
  <si>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</si>
  <si>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</si>
  <si>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</si>
  <si>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</si>
  <si>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</si>
  <si>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</si>
  <si>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</si>
  <si>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</si>
  <si>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</si>
  <si>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</si>
  <si>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</si>
  <si>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</si>
  <si>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</si>
  <si>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</si>
  <si>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</si>
  <si>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</si>
  <si>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</si>
  <si>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</si>
  <si>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</si>
  <si>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</si>
  <si>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</si>
  <si>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</si>
  <si>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</si>
  <si>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</si>
  <si>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</si>
  <si>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</si>
  <si>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</si>
  <si>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</si>
  <si>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</si>
  <si>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</si>
  <si>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</si>
  <si>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</si>
  <si>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</si>
  <si>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</si>
  <si>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</si>
  <si>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</si>
  <si>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</si>
  <si>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</si>
  <si>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</si>
  <si>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</si>
  <si>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</si>
  <si>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</si>
  <si>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</si>
  <si>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</si>
  <si>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</si>
  <si>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</si>
  <si>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</si>
  <si>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</si>
  <si>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</si>
  <si>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</si>
  <si>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</si>
  <si>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</si>
  <si>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</si>
  <si>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</si>
  <si>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</si>
  <si>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</si>
  <si>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</si>
  <si>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</si>
  <si>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</si>
  <si>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</si>
  <si>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</si>
  <si>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</si>
  <si>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</si>
  <si>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</si>
  <si>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</si>
  <si>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</si>
  <si>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</si>
  <si>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</si>
  <si>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</si>
  <si>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</si>
  <si>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</si>
  <si>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</si>
  <si>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</si>
  <si>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</si>
  <si>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</si>
  <si>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</si>
  <si>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</si>
  <si>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</si>
  <si>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</si>
  <si>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</si>
  <si>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</si>
  <si>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</si>
  <si>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</si>
  <si>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</si>
  <si>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</si>
  <si>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</si>
  <si>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</si>
  <si>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</si>
  <si>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</si>
  <si>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</si>
  <si>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</si>
  <si>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</si>
  <si>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</si>
  <si>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</si>
  <si>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</si>
  <si>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</si>
  <si>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</si>
  <si>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</si>
  <si>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</si>
  <si>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</si>
  <si>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</si>
  <si>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</si>
  <si>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</si>
  <si>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</si>
  <si>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</si>
  <si>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</si>
  <si>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</si>
  <si>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</si>
  <si>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</si>
  <si>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</si>
  <si>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</si>
  <si>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</si>
  <si>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</si>
  <si>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</si>
  <si>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</si>
  <si>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</si>
  <si>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</si>
  <si>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</si>
  <si>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</si>
  <si>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</si>
  <si>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</si>
  <si>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</si>
  <si>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</si>
  <si>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</si>
  <si>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</si>
  <si>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</si>
  <si>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</si>
  <si>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</si>
  <si>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</si>
  <si>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</si>
  <si>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</si>
  <si>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</si>
  <si>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</si>
  <si>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</si>
  <si>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</si>
  <si>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</si>
  <si>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</si>
  <si>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</si>
  <si>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</si>
  <si>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</si>
  <si>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</si>
  <si>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</si>
  <si>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</si>
  <si>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</si>
  <si>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</si>
  <si>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</si>
  <si>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</si>
  <si>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</si>
  <si>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</si>
  <si>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</si>
  <si>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</si>
  <si>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</si>
  <si>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</si>
  <si>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</si>
  <si>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</si>
  <si>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</si>
  <si>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</si>
  <si>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</si>
  <si>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</si>
  <si>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</si>
  <si>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</si>
  <si>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</si>
  <si>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</si>
  <si>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</si>
  <si>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</si>
  <si>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</si>
  <si>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</si>
  <si>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</si>
  <si>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</si>
  <si>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</si>
  <si>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</si>
  <si>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</si>
  <si>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</si>
  <si>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</si>
  <si>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</si>
  <si>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</si>
  <si>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</si>
  <si>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</si>
  <si>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</si>
  <si>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</si>
  <si>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</si>
  <si>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</si>
  <si>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</si>
  <si>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</si>
  <si>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</si>
  <si>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</si>
  <si>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</si>
  <si>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</si>
  <si>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</si>
  <si>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</si>
  <si>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</si>
  <si>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</si>
  <si>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</si>
  <si>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</si>
  <si>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</si>
  <si>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</si>
  <si>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</si>
  <si>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</si>
  <si>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</si>
  <si>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</si>
  <si>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</si>
  <si>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</si>
  <si>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</si>
  <si>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</si>
  <si>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</si>
  <si>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</si>
  <si>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</si>
  <si>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</si>
  <si>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</si>
  <si>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</si>
  <si>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</si>
  <si>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</si>
  <si>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</si>
  <si>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</si>
  <si>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</si>
  <si>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</si>
  <si>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</si>
  <si>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</si>
  <si>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</si>
  <si>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</si>
  <si>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</si>
  <si>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</si>
  <si>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</si>
  <si>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</si>
  <si>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</si>
  <si>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</si>
  <si>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</si>
  <si>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</si>
  <si>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</si>
  <si>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</si>
  <si>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</si>
  <si>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</si>
  <si>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</si>
  <si>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</si>
  <si>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</si>
  <si>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</si>
  <si>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</si>
  <si>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</si>
  <si>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</si>
  <si>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</si>
  <si>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</si>
  <si>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</si>
  <si>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</si>
  <si>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</si>
  <si>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</si>
  <si>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</si>
  <si>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</si>
  <si>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</si>
  <si>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</si>
  <si>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</si>
  <si>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</si>
  <si>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</si>
  <si>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</si>
  <si>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</si>
  <si>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</si>
  <si>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</si>
  <si>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</si>
  <si>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</si>
  <si>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</si>
  <si>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</si>
  <si>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</si>
  <si>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</si>
  <si>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</si>
  <si>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</si>
  <si>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</si>
  <si>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</si>
  <si>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</si>
  <si>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</si>
  <si>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</si>
  <si>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</si>
  <si>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</si>
  <si>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</si>
  <si>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</si>
  <si>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</si>
  <si>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</si>
  <si>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</si>
  <si>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</si>
  <si>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</si>
  <si>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</si>
  <si>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</si>
  <si>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</si>
  <si>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</si>
  <si>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</si>
  <si>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</si>
  <si>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</si>
  <si>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</si>
  <si>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</si>
  <si>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</si>
  <si>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</si>
  <si>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deslocamento para o local de trabalho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</si>
  <si>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</si>
  <si>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</si>
  <si>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</si>
  <si>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</si>
  <si>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</si>
  <si>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</si>
  <si>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Intervalo cancelado, erro de programação VIA - Foi solicitado na via 1 mas vão ocupar as duas vias</t>
  </si>
  <si>
    <t>Previsão de MC1 as 10:30h</t>
  </si>
  <si>
    <t>Pronto as 07:06h - Intervalo das 07:10h as 08:50h - 2 Soldas e 1 trilho de 6m</t>
  </si>
  <si>
    <t>Descarga de 8 barras no 74/093761-094842cv</t>
  </si>
  <si>
    <t>2 (Maicon + Elder)</t>
  </si>
  <si>
    <t>Aguardando MC1 - previsão de chuva no local</t>
  </si>
  <si>
    <t>POU-PGO</t>
  </si>
  <si>
    <t>POUPGO</t>
  </si>
  <si>
    <t>Esmerilhamento de POU a PGO considerar 40 min para troca de rebolo, VMA13kmh</t>
  </si>
  <si>
    <t>Previsão de MC1 as 01h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</si>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</sst>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M1" activePane="topRight" state="frozen"/>
      <selection pane="topRight" activeCell="AR127" sqref="AR12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>
        <v>0</v>
      </c>
      <c r="BI125" s="14"/>
      <c r="BJ125" s="14" t="s">
        <v>1457</v>
      </c>
      <c r="BK125" s="14" t="s">
        <v>1457</v>
      </c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>
        <v>0.40416666666666667</v>
      </c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 t="s">
        <v>1391</v>
      </c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>
        <v>0.34722222222222221</v>
      </c>
      <c r="AS127" s="32">
        <v>0.35416666666666669</v>
      </c>
      <c r="AT127" s="32">
        <v>0.4375</v>
      </c>
      <c r="AU127" s="32">
        <v>0.42638888888888887</v>
      </c>
      <c r="AV127" s="32">
        <v>0.48888888888888887</v>
      </c>
      <c r="AW127" s="32"/>
      <c r="AX127" s="32"/>
      <c r="AY127" s="184">
        <f>IF(D127="","*",IFERROR(IF(ISODD(COUNT(AS127:AX127)),"ERRO",SUM((AT127-AS127),(AV127-AU127),(AX127-AW127))),"ERRO"))</f>
        <v>0.14583333333333331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 t="s">
        <v>1461</v>
      </c>
      <c r="BK127" s="14"/>
      <c r="BL127" s="13"/>
      <c r="BM127" s="12"/>
      <c r="BN127" s="12"/>
      <c r="BO127" s="130"/>
      <c r="BP127" s="14"/>
      <c r="BQ127" s="10" t="str">
        <f t="shared" si="19"/>
        <v>Produção</v>
      </c>
      <c r="BR127" s="15">
        <f t="shared" si="20"/>
        <v>1.7499999999999998</v>
      </c>
      <c r="BS127" s="15">
        <f t="shared" si="21"/>
        <v>0</v>
      </c>
      <c r="BT127" s="157" t="str">
        <f t="shared" si="22"/>
        <v/>
      </c>
    </row>
    <row r="128" spans="1:72" ht="14.45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 t="s">
        <v>1462</v>
      </c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>
        <v>2</v>
      </c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2</v>
      </c>
      <c r="BI132" s="14"/>
      <c r="BJ132" s="14" t="s">
        <v>1463</v>
      </c>
      <c r="BK132" s="14" t="s">
        <v>1463</v>
      </c>
      <c r="BL132" s="13"/>
      <c r="BM132" s="12" t="s">
        <v>402</v>
      </c>
      <c r="BN132" s="12" t="s">
        <v>402</v>
      </c>
      <c r="BO132" s="12" t="s">
        <v>402</v>
      </c>
      <c r="BP132" s="14"/>
      <c r="BQ132" s="10" t="str">
        <f t="shared" si="19"/>
        <v>Intervalo</v>
      </c>
      <c r="BR132" s="15">
        <f t="shared" si="20"/>
        <v>0.8333333333333337</v>
      </c>
      <c r="BS132" s="15">
        <f t="shared" si="21"/>
        <v>1</v>
      </c>
      <c r="BT132" s="157" t="str">
        <f t="shared" si="22"/>
        <v>OKOK</v>
      </c>
    </row>
    <row r="133" spans="1:72" ht="14.45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1464</v>
      </c>
      <c r="X133" s="152" t="s">
        <v>373</v>
      </c>
      <c r="Y133" s="129" t="s">
        <v>372</v>
      </c>
      <c r="Z133" s="129"/>
      <c r="AA133" s="71" t="s">
        <v>1465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 t="s">
        <v>1391</v>
      </c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 t="s">
        <v>1466</v>
      </c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1467</v>
      </c>
      <c r="N136" s="149" t="s">
        <v>1468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1469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 t="s">
        <v>1470</v>
      </c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/>
      <c r="M139" s="149"/>
      <c r="N139" s="149"/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1471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8" operator="equal">
      <formula>"ERRO"</formula>
    </cfRule>
  </conditionalFormatting>
  <conditionalFormatting sqref="X4 Y1:Z778">
    <cfRule type="cellIs" dxfId="120" priority="18517" operator="equal">
      <formula>"OPORTUNIDADE"</formula>
    </cfRule>
  </conditionalFormatting>
  <conditionalFormatting sqref="AZ6:AZ778">
    <cfRule type="expression" dxfId="119" priority="18512">
      <formula>$BU6=1</formula>
    </cfRule>
  </conditionalFormatting>
  <conditionalFormatting sqref="BQ6:BQ778">
    <cfRule type="cellIs" dxfId="118" priority="18523" operator="equal">
      <formula>"Produção e Intervalo"</formula>
    </cfRule>
    <cfRule type="cellIs" dxfId="117" priority="18524" operator="equal">
      <formula>"Aderente"</formula>
    </cfRule>
    <cfRule type="cellIs" dxfId="116" priority="18525" operator="equal">
      <formula>"Intervalo"</formula>
    </cfRule>
    <cfRule type="cellIs" dxfId="115" priority="18526" operator="equal">
      <formula>"Produção"</formula>
    </cfRule>
    <cfRule type="cellIs" dxfId="114" priority="18527" operator="equal">
      <formula>"ERRO"</formula>
    </cfRule>
  </conditionalFormatting>
  <conditionalFormatting sqref="BR6:BS778">
    <cfRule type="cellIs" dxfId="113" priority="18505" operator="equal">
      <formula>"*"</formula>
    </cfRule>
    <cfRule type="cellIs" dxfId="112" priority="18506" operator="greaterThanOrEqual">
      <formula>1</formula>
    </cfRule>
    <cfRule type="cellIs" dxfId="111" priority="18507" operator="lessThan">
      <formula>1</formula>
    </cfRule>
  </conditionalFormatting>
  <conditionalFormatting sqref="Y6:Z778">
    <cfRule type="cellIs" dxfId="110" priority="18453" operator="equal">
      <formula>"NÃO"</formula>
    </cfRule>
    <cfRule type="cellIs" dxfId="109" priority="18454" operator="equal">
      <formula>"SIM"</formula>
    </cfRule>
  </conditionalFormatting>
  <conditionalFormatting sqref="Y1047841:Y1048576">
    <cfRule type="cellIs" dxfId="108" priority="18334" operator="equal">
      <formula>"OPORTUNIDADE"</formula>
    </cfRule>
  </conditionalFormatting>
  <conditionalFormatting sqref="Y1047841:Y1048576">
    <cfRule type="cellIs" dxfId="107" priority="18332" operator="equal">
      <formula>"NÃO"</formula>
    </cfRule>
    <cfRule type="cellIs" dxfId="106" priority="18333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124 BK133:BK778 BK126:BK131">
    <cfRule type="iconSet" priority="23066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6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131 BO133:BO778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7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2">
      <iconSet showValue="0">
        <cfvo type="percent" val="0"/>
        <cfvo type="num" val="1"/>
        <cfvo type="num" val="1" gte="0"/>
      </iconSet>
    </cfRule>
    <cfRule type="iconSet" priority="231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 BN132:BO132" xr:uid="{0374E4CD-E1C2-4373-A381-0828C9AFF6FF}">
      <formula1>IMPCAUSADOR</formula1>
    </dataValidation>
    <dataValidation type="list" allowBlank="1" showInputMessage="1" showErrorMessage="1" sqref="BN6:BN14 BN16:BN54 BN56:BN73 BN75:BN77 BN79:BN86 BN92:BN94 BN96:BN131 BN133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131 BO133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1472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1479</v>
      </c>
      <c r="D13" s="187">
        <v>9049</v>
      </c>
      <c r="E13" s="188">
        <v>46044</v>
      </c>
      <c r="F13" s="190" t="s">
        <v>1480</v>
      </c>
      <c r="G13" s="187" t="s">
        <v>1481</v>
      </c>
      <c r="H13" s="187"/>
    </row>
    <row r="14" spans="3:8">
      <c r="C14" s="187" t="s">
        <v>1479</v>
      </c>
      <c r="D14" s="187">
        <v>9044</v>
      </c>
      <c r="E14" s="188">
        <v>46044</v>
      </c>
      <c r="F14" s="190" t="s">
        <v>1482</v>
      </c>
      <c r="G14" s="187" t="s">
        <v>1483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1484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1485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1486</v>
      </c>
      <c r="C4" s="191" t="s">
        <v>1487</v>
      </c>
      <c r="D4" s="191" t="s">
        <v>1488</v>
      </c>
      <c r="E4" s="191" t="s">
        <v>1489</v>
      </c>
      <c r="F4" s="191" t="s">
        <v>547</v>
      </c>
      <c r="G4" s="191" t="s">
        <v>1490</v>
      </c>
    </row>
    <row r="5" spans="2:7">
      <c r="B5" s="192" t="s">
        <v>1491</v>
      </c>
      <c r="C5" s="192">
        <v>309525</v>
      </c>
      <c r="D5" s="192" t="s">
        <v>1492</v>
      </c>
      <c r="E5" s="192" t="s">
        <v>249</v>
      </c>
      <c r="F5" s="192" t="s">
        <v>1493</v>
      </c>
      <c r="G5" s="193">
        <v>46296</v>
      </c>
    </row>
    <row r="6" spans="2:7">
      <c r="B6" s="192" t="s">
        <v>1494</v>
      </c>
      <c r="C6" s="192">
        <v>257410</v>
      </c>
      <c r="D6" s="192" t="s">
        <v>1495</v>
      </c>
      <c r="E6" s="192" t="s">
        <v>249</v>
      </c>
      <c r="F6" s="192" t="s">
        <v>1493</v>
      </c>
      <c r="G6" s="193"/>
    </row>
    <row r="7" spans="2:7">
      <c r="B7" s="192" t="s">
        <v>1259</v>
      </c>
      <c r="C7" s="192">
        <v>256875</v>
      </c>
      <c r="D7" s="192" t="s">
        <v>1496</v>
      </c>
      <c r="E7" s="192" t="s">
        <v>249</v>
      </c>
      <c r="F7" s="192" t="s">
        <v>1493</v>
      </c>
      <c r="G7" s="193">
        <v>46296</v>
      </c>
    </row>
    <row r="8" spans="2:7">
      <c r="B8" s="192" t="s">
        <v>1497</v>
      </c>
      <c r="C8" s="192">
        <v>257278</v>
      </c>
      <c r="D8" s="192" t="s">
        <v>1498</v>
      </c>
      <c r="E8" s="192" t="s">
        <v>240</v>
      </c>
      <c r="F8" s="192" t="s">
        <v>1499</v>
      </c>
      <c r="G8" s="193">
        <v>46235</v>
      </c>
    </row>
    <row r="9" spans="2:7">
      <c r="B9" s="192" t="s">
        <v>1500</v>
      </c>
      <c r="C9" s="192">
        <v>257033</v>
      </c>
      <c r="D9" s="192" t="s">
        <v>1501</v>
      </c>
      <c r="E9" s="192" t="s">
        <v>240</v>
      </c>
      <c r="F9" s="192" t="s">
        <v>564</v>
      </c>
      <c r="G9" s="192" t="s">
        <v>1502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1503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1504</v>
      </c>
      <c r="B2" s="91" t="s">
        <v>1505</v>
      </c>
      <c r="C2" s="91" t="s">
        <v>7</v>
      </c>
      <c r="D2" s="92" t="s">
        <v>1175</v>
      </c>
      <c r="E2" s="92" t="s">
        <v>547</v>
      </c>
      <c r="F2" s="92" t="s">
        <v>1506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1507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*</v>
      </c>
      <c r="L162" s="196" t="str">
        <f>IF(FN_MC!N139="","*",FN_MC!N139)</f>
        <v>*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*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1508</v>
      </c>
      <c r="D5" s="243"/>
      <c r="E5" s="243"/>
      <c r="F5" s="243"/>
      <c r="G5" s="243"/>
      <c r="H5" s="243"/>
      <c r="I5" s="243"/>
      <c r="J5" s="244"/>
      <c r="K5" s="245" t="s">
        <v>1509</v>
      </c>
      <c r="L5" s="246"/>
      <c r="M5" s="246"/>
      <c r="N5" s="246"/>
      <c r="O5" s="247" t="s">
        <v>1510</v>
      </c>
      <c r="P5" s="248"/>
      <c r="Q5" s="249"/>
    </row>
    <row r="6" spans="1:17" s="81" customFormat="1" ht="15.75" customHeight="1">
      <c r="A6" s="75" t="s">
        <v>1506</v>
      </c>
      <c r="B6" s="82" t="s">
        <v>1505</v>
      </c>
      <c r="C6" s="83" t="s">
        <v>1175</v>
      </c>
      <c r="D6" s="84" t="s">
        <v>1176</v>
      </c>
      <c r="E6" s="83" t="s">
        <v>1511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1512</v>
      </c>
      <c r="M6" s="116" t="s">
        <v>29</v>
      </c>
      <c r="N6" s="117" t="s">
        <v>1170</v>
      </c>
      <c r="O6" s="165" t="s">
        <v>1213</v>
      </c>
      <c r="P6" s="128"/>
      <c r="Q6" s="139" t="s">
        <v>1513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Sem oportunidade de faixa, alto fluxo de trens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2</v>
      </c>
      <c r="P155" s="78"/>
      <c r="Q155" s="120" t="str">
        <f>IF($A$2=1,IF(FN_MC!BJ132="","*",FN_MC!BJ132),IF(FN_MC!BK132="","*",FN_MC!BK132))</f>
        <v>Pronto as 07:06h - Intervalo das 07:10h as 08:50h - 2 Soldas e 1 trilho de 6m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*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1514</v>
      </c>
      <c r="C2" s="83" t="s">
        <v>1160</v>
      </c>
      <c r="D2" s="83" t="s">
        <v>1162</v>
      </c>
      <c r="E2" s="83" t="s">
        <v>1515</v>
      </c>
      <c r="F2" s="83" t="s">
        <v>1516</v>
      </c>
      <c r="G2" s="83" t="s">
        <v>1517</v>
      </c>
      <c r="H2" s="83" t="s">
        <v>1518</v>
      </c>
      <c r="I2" s="83" t="s">
        <v>1519</v>
      </c>
      <c r="J2" s="83" t="s">
        <v>1520</v>
      </c>
      <c r="K2" s="109" t="s">
        <v>1521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*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2026-03-09T14:10:42Z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