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578" documentId="8_{B6337239-1A00-434D-AAD0-422EA1FEB5AE}" xr6:coauthVersionLast="47" xr6:coauthVersionMax="47" xr10:uidLastSave="{306F1AB0-5C3C-4127-8BFE-16718238F7A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7" i="1" l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97" i="1" a="1"/>
  <c r="M197" i="1"/>
  <c r="M196" i="1" a="1"/>
  <c r="M196" i="1"/>
  <c r="M195" i="1" a="1"/>
  <c r="M195" i="1"/>
  <c r="M194" i="1" a="1"/>
  <c r="M194" i="1"/>
  <c r="M193" i="1" a="1"/>
  <c r="M193" i="1"/>
  <c r="M192" i="1" a="1"/>
  <c r="M192" i="1"/>
  <c r="M191" i="1" a="1"/>
  <c r="M191" i="1"/>
  <c r="M190" i="1" a="1"/>
  <c r="M190" i="1"/>
  <c r="M189" i="1" a="1"/>
  <c r="M189" i="1"/>
  <c r="M188" i="1" a="1"/>
  <c r="M188" i="1"/>
  <c r="M187" i="1" a="1"/>
  <c r="M18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/>
  <c r="S289" i="1" a="1"/>
  <c r="S289" i="1" s="1"/>
  <c r="T288" i="1" a="1"/>
  <c r="T288" i="1" s="1"/>
  <c r="S288" i="1" a="1"/>
  <c r="S288" i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AP168" i="1"/>
  <c r="M170" i="11" s="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AN180" i="1"/>
  <c r="R180" i="1"/>
  <c r="U180" i="1"/>
  <c r="AI180" i="1"/>
  <c r="BB180" i="1" s="1"/>
  <c r="AK180" i="1"/>
  <c r="K182" i="11" s="1"/>
  <c r="AL180" i="1"/>
  <c r="AO180" i="1"/>
  <c r="AP180" i="1"/>
  <c r="M182" i="11" s="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E281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D304" i="12"/>
  <c r="E303" i="12"/>
  <c r="D303" i="12"/>
  <c r="D302" i="12"/>
  <c r="E301" i="12"/>
  <c r="E300" i="12"/>
  <c r="D300" i="12"/>
  <c r="E299" i="12"/>
  <c r="D299" i="12"/>
  <c r="D297" i="12"/>
  <c r="D295" i="12"/>
  <c r="D294" i="12"/>
  <c r="D293" i="12"/>
  <c r="D291" i="12"/>
  <c r="E289" i="12"/>
  <c r="D288" i="12"/>
  <c r="D287" i="12"/>
  <c r="D286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E256" i="12"/>
  <c r="D255" i="12"/>
  <c r="E253" i="12"/>
  <c r="D246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82" i="12"/>
  <c r="L381" i="12"/>
  <c r="L375" i="12"/>
  <c r="L374" i="12"/>
  <c r="L371" i="12"/>
  <c r="L366" i="12"/>
  <c r="L364" i="12"/>
  <c r="L363" i="12"/>
  <c r="L360" i="12"/>
  <c r="L339" i="12"/>
  <c r="L338" i="12"/>
  <c r="L304" i="12"/>
  <c r="L7" i="12"/>
  <c r="K387" i="12"/>
  <c r="K383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M329" i="11"/>
  <c r="K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K340" i="11"/>
  <c r="M340" i="11"/>
  <c r="K341" i="11"/>
  <c r="M341" i="11"/>
  <c r="K342" i="11"/>
  <c r="K343" i="11"/>
  <c r="M343" i="11"/>
  <c r="K344" i="11"/>
  <c r="M344" i="11"/>
  <c r="K345" i="11"/>
  <c r="M345" i="11"/>
  <c r="K346" i="11"/>
  <c r="M346" i="11"/>
  <c r="M347" i="11"/>
  <c r="K348" i="11"/>
  <c r="M348" i="11"/>
  <c r="M349" i="11"/>
  <c r="K350" i="11"/>
  <c r="M350" i="11"/>
  <c r="K351" i="11"/>
  <c r="K352" i="11"/>
  <c r="M352" i="11"/>
  <c r="K353" i="11"/>
  <c r="M353" i="11"/>
  <c r="K354" i="11"/>
  <c r="M354" i="11"/>
  <c r="K355" i="11"/>
  <c r="M355" i="11"/>
  <c r="K357" i="11"/>
  <c r="M357" i="11"/>
  <c r="K359" i="11"/>
  <c r="M359" i="11"/>
  <c r="K360" i="11"/>
  <c r="M360" i="11"/>
  <c r="K361" i="11"/>
  <c r="M361" i="11"/>
  <c r="K363" i="11"/>
  <c r="M363" i="11"/>
  <c r="K364" i="11"/>
  <c r="M364" i="11"/>
  <c r="K365" i="11"/>
  <c r="M365" i="11"/>
  <c r="K367" i="11"/>
  <c r="K368" i="11"/>
  <c r="M368" i="11"/>
  <c r="M369" i="11"/>
  <c r="K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58" i="1" l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<sst xmlns="http://schemas.openxmlformats.org/spreadsheetml/2006/main" count="6134" uniqueCount="1299">
  <si>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</si>
  <si>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</si>
  <si>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</si>
  <si>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</si>
  <si>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</si>
  <si>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</si>
  <si>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</si>
  <si>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</si>
  <si>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</si>
  <si>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</si>
  <si>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</si>
  <si>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</si>
  <si>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</si>
  <si>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</si>
  <si>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</si>
  <si>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</si>
  <si>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</si>
  <si>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</si>
  <si>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</si>
  <si>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</si>
  <si>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</si>
  <si>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</si>
  <si>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</si>
  <si>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</si>
  <si>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</si>
  <si>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</si>
  <si>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</si>
  <si>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</si>
  <si>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</si>
  <si>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</si>
  <si>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</si>
  <si>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</si>
  <si>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</si>
  <si>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</si>
  <si>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</si>
  <si>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</si>
  <si>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</si>
  <si>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</si>
  <si>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</si>
  <si>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</si>
  <si>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</si>
  <si>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</si>
  <si>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</si>
  <si>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</si>
  <si>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</si>
  <si>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</si>
  <si>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</si>
  <si>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</si>
  <si>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</si>
  <si>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</si>
  <si>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</si>
  <si>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</si>
  <si>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</si>
  <si>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</si>
  <si>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</si>
  <si>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</si>
  <si>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</si>
  <si>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</si>
  <si>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</si>
  <si>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</si>
  <si>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</si>
  <si>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</si>
  <si>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</si>
  <si>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</si>
  <si>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</si>
  <si>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</si>
  <si>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</si>
  <si>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</si>
  <si>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</si>
  <si>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</si>
  <si>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</si>
  <si>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</si>
  <si>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</si>
  <si>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</si>
  <si>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</si>
  <si>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</si>
  <si>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</si>
  <si>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</si>
  <si>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</si>
  <si>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</si>
  <si>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</si>
  <si>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</si>
  <si>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</si>
  <si>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</si>
  <si>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</si>
  <si>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</si>
  <si>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</si>
  <si>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</si>
  <si>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</si>
  <si>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</si>
  <si>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</si>
  <si>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</si>
  <si>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</si>
  <si>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</si>
  <si>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</si>
  <si>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</si>
  <si>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</si>
  <si>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</si>
  <si>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</si>
  <si>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</si>
  <si>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</si>
  <si>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</si>
  <si>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</si>
  <si>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</si>
  <si>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</si>
  <si>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</si>
  <si>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</si>
  <si>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</si>
  <si>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</si>
  <si>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</si>
  <si>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</si>
  <si>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</si>
  <si>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</si>
  <si>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</si>
  <si>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</si>
  <si>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</si>
  <si>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</si>
  <si>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</si>
  <si>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</si>
  <si>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</si>
  <si>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</si>
  <si>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</si>
  <si>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</si>
  <si>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</si>
  <si>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</si>
  <si>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</si>
  <si>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</si>
  <si>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</si>
  <si>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</si>
  <si>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</si>
  <si>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</si>
  <si>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</si>
  <si>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</si>
  <si>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</si>
  <si>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</si>
  <si>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</si>
  <si>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</si>
  <si>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</si>
  <si>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</si>
  <si>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</si>
  <si>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</si>
  <si>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</si>
  <si>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</si>
  <si>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</si>
  <si>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</si>
  <si>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</si>
  <si>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</si>
  <si>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</si>
  <si>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</si>
  <si>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</si>
  <si>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</si>
  <si>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</si>
  <si>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</si>
  <si>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</si>
  <si>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</si>
  <si>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</si>
  <si>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</si>
  <si>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</si>
  <si>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</si>
  <si>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</si>
  <si>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</si>
  <si>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</si>
  <si>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</si>
  <si>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</si>
  <si>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</si>
  <si>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</si>
  <si>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</si>
  <si>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</si>
  <si>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</si>
  <si>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</si>
  <si>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</si>
  <si>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</si>
  <si>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</si>
  <si>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</si>
  <si>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</si>
  <si>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</si>
  <si>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</si>
  <si>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</si>
  <si>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</si>
  <si>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</si>
  <si>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</si>
  <si>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</si>
  <si>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</si>
  <si>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</si>
  <si>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</si>
  <si>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</si>
  <si>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</si>
  <si>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</si>
  <si>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</si>
  <si>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</si>
  <si>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</si>
  <si>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</si>
  <si>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</si>
  <si>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</si>
  <si>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</si>
  <si>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</si>
  <si>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</si>
  <si>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</si>
  <si>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</si>
  <si>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</si>
  <si>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</si>
  <si>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</si>
  <si>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</si>
  <si>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</si>
  <si>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</si>
  <si>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</si>
  <si>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</si>
  <si>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</si>
  <si>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</si>
  <si>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</si>
  <si>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</si>
  <si>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</si>
  <si>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</si>
  <si>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</si>
  <si>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</si>
  <si>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</si>
  <si>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</si>
  <si>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</si>
  <si>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</si>
  <si>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</si>
  <si>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</si>
  <si>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</si>
  <si>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</si>
  <si>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</si>
  <si>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</si>
  <si>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</si>
  <si>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</si>
  <si>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</si>
  <si>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</si>
  <si>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</si>
  <si>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</si>
  <si>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</si>
  <si>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</si>
  <si>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</si>
  <si>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</si>
  <si>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</si>
  <si>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</si>
  <si>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</si>
  <si>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</si>
  <si>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</si>
  <si>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</si>
  <si>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</si>
  <si>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</si>
  <si>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</si>
  <si>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</si>
  <si>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</si>
  <si>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</si>
  <si>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</si>
  <si>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</si>
  <si>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</si>
  <si>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</si>
  <si>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</si>
  <si>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</si>
  <si>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</si>
  <si>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</si>
  <si>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</si>
  <si>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</si>
  <si>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</si>
  <si>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</si>
  <si>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</si>
  <si>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</si>
  <si>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</si>
  <si>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</si>
  <si>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</si>
  <si>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</si>
  <si>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</si>
  <si>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</si>
  <si>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</si>
  <si>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</si>
  <si>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</si>
  <si>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</si>
  <si>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</si>
  <si>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</si>
  <si>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</si>
  <si>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</si>
  <si>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</si>
  <si>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</si>
  <si>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</si>
  <si>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</si>
  <si>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</si>
  <si>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</si>
  <si>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</si>
  <si>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</si>
  <si>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</si>
  <si>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</si>
  <si>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</si>
  <si>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</si>
  <si>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</si>
  <si>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</si>
  <si>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</si>
  <si>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</si>
  <si>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</si>
  <si>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</si>
  <si>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</si>
  <si>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</si>
  <si>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</si>
  <si>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</si>
  <si>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</si>
  <si>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</si>
  <si>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</si>
  <si>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</si>
  <si>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</si>
  <si>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</si>
  <si>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</si>
  <si>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</si>
  <si>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</si>
  <si>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</si>
  <si>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</si>
  <si>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</si>
  <si>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</si>
  <si>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</si>
  <si>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</si>
  <si>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</si>
  <si>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</si>
  <si>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</si>
  <si>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</si>
  <si>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</si>
  <si>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</si>
  <si>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</si>
  <si>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</si>
  <si>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</si>
  <si>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</si>
  <si>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</si>
  <si>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</si>
  <si>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</si>
  <si>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</si>
  <si>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</si>
  <si>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</si>
  <si>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</si>
  <si>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</si>
  <si>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</si>
  <si>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</si>
  <si>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</si>
  <si>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</si>
  <si>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</si>
  <si>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</si>
  <si>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</si>
  <si>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</si>
  <si>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</si>
  <si>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</si>
  <si>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</si>
  <si>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</si>
  <si>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</si>
  <si>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</si>
  <si>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</si>
  <si>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</si>
  <si>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</si>
  <si>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</si>
  <si>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</si>
  <si>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</si>
  <si>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</si>
  <si>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</si>
  <si>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</si>
  <si>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</si>
  <si>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</si>
  <si>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</si>
  <si>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</si>
  <si>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</si>
  <si>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</si>
  <si>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</si>
  <si>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</si>
  <si>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</si>
  <si>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</si>
  <si>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</si>
  <si>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</si>
  <si>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</si>
  <si>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</si>
  <si>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</si>
  <si>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</si>
  <si>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</si>
  <si>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</si>
  <si>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</si>
  <si>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</si>
  <si>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</si>
  <si>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</si>
  <si>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</si>
  <si>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</si>
  <si>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</si>
  <si>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</si>
  <si>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</si>
  <si>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</si>
  <si>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</si>
  <si>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</si>
  <si>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</si>
  <si>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</si>
  <si>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</si>
  <si>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</si>
  <si>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</si>
  <si>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</si>
  <si>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</si>
  <si>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</si>
  <si>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</si>
  <si>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</si>
  <si>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</si>
  <si>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</si>
  <si>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</si>
  <si>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</si>
  <si>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</si>
  <si>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</si>
  <si>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</si>
  <si>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</si>
  <si>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</si>
  <si>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</si>
  <si>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</si>
  <si>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</si>
  <si>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</si>
  <si>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</si>
  <si>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</si>
  <si>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</si>
  <si>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</si>
  <si>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</si>
  <si>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</si>
  <si>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</si>
  <si>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</si>
  <si>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</si>
  <si>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</si>
  <si>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</si>
  <si>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</si>
  <si>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</si>
  <si>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</si>
  <si>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</si>
  <si>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</si>
  <si>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</si>
  <si>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</si>
  <si>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</si>
  <si>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</si>
  <si>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</si>
  <si>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</si>
  <si>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</si>
  <si>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</si>
  <si>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</si>
  <si>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</si>
  <si>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</si>
  <si>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</si>
  <si>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</si>
  <si>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</si>
  <si>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</si>
  <si>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</si>
  <si>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</si>
  <si>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</si>
  <si>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</si>
  <si>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</si>
  <si>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</si>
  <si>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</si>
  <si>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</si>
  <si>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</si>
  <si>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</si>
  <si>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</si>
  <si>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</si>
  <si>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</si>
  <si>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</si>
  <si>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</si>
  <si>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</si>
  <si>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</si>
  <si>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</si>
  <si>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</si>
  <si>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</si>
  <si>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</si>
  <si>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</si>
  <si>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</si>
  <si>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</si>
  <si>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</si>
  <si>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</si>
  <si>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</si>
  <si>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</si>
  <si>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</si>
  <si>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</si>
  <si>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</si>
  <si>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</si>
  <si>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</si>
  <si>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</si>
  <si>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</si>
  <si>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</si>
  <si>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</si>
  <si>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</si>
  <si>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</si>
  <si>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</si>
  <si>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</si>
  <si>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</si>
  <si>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</si>
  <si>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</si>
  <si>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</si>
  <si>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</si>
  <si>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</si>
  <si>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</si>
  <si>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</si>
  <si>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</si>
  <si>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</si>
  <si>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</si>
  <si>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</si>
  <si>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</si>
  <si>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</si>
  <si>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</si>
  <si>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</si>
  <si>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</si>
  <si>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</si>
  <si>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</si>
  <si>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</si>
  <si>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</si>
  <si>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</si>
  <si>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</si>
  <si>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</si>
  <si>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</si>
  <si>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</si>
  <si>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</si>
  <si>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</si>
  <si>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</si>
  <si>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</si>
  <si>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</si>
  <si>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</si>
  <si>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</si>
  <si>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</si>
  <si>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</si>
  <si>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</si>
  <si>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</si>
  <si>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</si>
  <si>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</si>
  <si>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</si>
  <si>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</si>
  <si>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</si>
  <si>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</si>
  <si>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</si>
  <si>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</si>
  <si>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</si>
  <si>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</si>
  <si>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</si>
  <si>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</si>
  <si>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</si>
  <si>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</si>
  <si>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</si>
  <si>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</si>
  <si>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</si>
  <si>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</si>
  <si>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</si>
  <si>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</si>
  <si>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</si>
  <si>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</si>
  <si>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</si>
  <si>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</si>
  <si>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</si>
  <si>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</si>
  <si>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</si>
  <si>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</si>
  <si>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</si>
  <si>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</si>
  <si>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</si>
  <si>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</si>
  <si>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</si>
  <si>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</si>
  <si>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</si>
  <si>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</si>
  <si>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</si>
  <si>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</si>
  <si>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</si>
  <si>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</si>
  <si>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</si>
  <si>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</si>
  <si>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</si>
  <si>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</si>
  <si>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</si>
  <si>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</si>
  <si>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</si>
  <si>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</si>
  <si>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</si>
  <si>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</si>
  <si>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</si>
  <si>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</si>
  <si>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</si>
  <si>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</si>
  <si>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</si>
  <si>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</si>
  <si>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</si>
  <si>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</si>
  <si>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</si>
  <si>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</si>
  <si>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</si>
  <si>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</si>
  <si>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</si>
  <si>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</si>
  <si>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</si>
  <si>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</si>
  <si>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</si>
  <si>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</si>
  <si>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</si>
  <si>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</si>
  <si>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</si>
  <si>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</si>
  <si>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</si>
  <si>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</si>
  <si>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</si>
  <si>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</si>
  <si>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</si>
  <si>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</si>
  <si>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</si>
  <si>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</si>
  <si>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</si>
  <si>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</si>
  <si>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</si>
  <si>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</si>
  <si>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</si>
  <si>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</si>
  <si>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</si>
  <si>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</si>
  <si>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</si>
  <si>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</si>
  <si>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</si>
  <si>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</si>
  <si>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</si>
  <si>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</si>
  <si>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</si>
  <si>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</si>
  <si>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</si>
  <si>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</si>
  <si>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</si>
  <si>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</si>
  <si>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</si>
  <si>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</si>
  <si>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</si>
  <si>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</si>
  <si>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</si>
  <si>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</si>
  <si>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</si>
  <si>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</si>
  <si>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</si>
  <si>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</si>
  <si>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</si>
  <si>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</si>
  <si>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</si>
  <si>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</si>
  <si>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</si>
  <si>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</si>
  <si>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</si>
  <si>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</si>
  <si>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</si>
  <si>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</si>
  <si>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</si>
  <si>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</si>
  <si>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</si>
  <si>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</si>
  <si>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</si>
  <si>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</si>
  <si>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</si>
  <si>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</si>
  <si>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</si>
  <si>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</si>
  <si>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</si>
  <si>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</si>
  <si>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</si>
  <si>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</si>
  <si>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</si>
  <si>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</si>
  <si>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</si>
  <si>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</si>
  <si>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</si>
  <si>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</si>
  <si>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</si>
  <si>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</si>
  <si>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</si>
  <si>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</si>
  <si>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</si>
  <si>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</si>
  <si>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</si>
  <si>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</si>
  <si>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</si>
  <si>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</si>
  <si>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</si>
  <si>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</si>
  <si>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</si>
  <si>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</si>
  <si>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</si>
  <si>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</si>
  <si>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</si>
  <si>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</si>
  <si>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</si>
  <si>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</si>
  <si>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</si>
  <si>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</si>
  <si>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</si>
  <si>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</si>
  <si>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</si>
  <si>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</si>
  <si>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</si>
  <si>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</si>
  <si>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</si>
  <si>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</si>
  <si>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</si>
  <si>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</si>
  <si>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</si>
  <si>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</si>
  <si>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</si>
  <si>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</si>
  <si>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</si>
  <si>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</si>
  <si>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</si>
  <si>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</si>
  <si>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</si>
  <si>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</si>
  <si>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</si>
  <si>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</si>
  <si>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</si>
  <si>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</si>
  <si>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</si>
  <si>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</si>
  <si>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</si>
  <si>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</si>
  <si>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</si>
  <si>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</si>
  <si>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</si>
  <si>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</si>
  <si>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</si>
  <si>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</si>
  <si>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</si>
  <si>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</si>
  <si>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</si>
  <si>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</si>
  <si>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</si>
  <si>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</si>
  <si>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</si>
  <si>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</si>
  <si>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</si>
  <si>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</si>
  <si>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</si>
  <si>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</si>
  <si>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</si>
  <si>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</si>
  <si>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</si>
  <si>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</si>
  <si>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</si>
  <si>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</si>
  <si>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</si>
  <si>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</si>
  <si>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</si>
  <si>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</si>
  <si>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</si>
  <si>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</si>
  <si>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</si>
  <si>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</si>
  <si>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</si>
  <si>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</si>
  <si>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</si>
  <si>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</si>
  <si>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</si>
  <si>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</si>
  <si>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</si>
  <si>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</si>
  <si>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</si>
  <si>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</si>
  <si>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</si>
  <si>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</si>
  <si>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</si>
  <si>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</si>
  <si>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</si>
  <si>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</si>
  <si>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</si>
  <si>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</si>
  <si>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</si>
  <si>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</si>
  <si>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</si>
  <si>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</si>
  <si>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</si>
  <si>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</si>
  <si>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</si>
  <si>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</si>
  <si>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</si>
  <si>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</si>
  <si>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</si>
  <si>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</si>
  <si>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</si>
  <si>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</si>
  <si>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</si>
  <si>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</si>
  <si>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</si>
  <si>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</si>
  <si>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</si>
  <si>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</si>
  <si>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</si>
  <si>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</si>
  <si>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</si>
  <si>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</si>
  <si>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</si>
  <si>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</si>
  <si>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</si>
  <si>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</si>
  <si>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</si>
  <si>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</si>
  <si>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</si>
  <si>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</si>
  <si>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</si>
  <si>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</si>
  <si>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</si>
  <si>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</si>
  <si>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</si>
  <si>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</si>
  <si>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</si>
  <si>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</si>
  <si>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</si>
  <si>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</si>
  <si>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</si>
  <si>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</si>
  <si>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</si>
  <si>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</si>
  <si>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</si>
  <si>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</si>
  <si>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</si>
  <si>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</si>
  <si>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</si>
  <si>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</si>
  <si>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</si>
  <si>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</si>
  <si>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</si>
  <si>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</si>
  <si>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</si>
  <si>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</si>
  <si>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</si>
  <si>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</si>
  <si>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</si>
  <si>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</si>
  <si>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</si>
  <si>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</si>
  <si>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</si>
  <si>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</si>
  <si>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</si>
  <si>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</si>
  <si>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</si>
  <si>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</si>
  <si>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</si>
  <si>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</si>
  <si>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</si>
  <si>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</si>
  <si>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</si>
  <si>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</si>
  <si>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</si>
  <si>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</si>
  <si>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</si>
  <si>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</si>
  <si>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</si>
  <si>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</si>
  <si>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</si>
  <si>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</si>
  <si>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</si>
  <si>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</si>
  <si>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</si>
  <si>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</si>
  <si>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</si>
  <si>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</si>
  <si>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</si>
  <si>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</si>
  <si>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</si>
  <si>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</si>
  <si>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</si>
  <si>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</si>
  <si>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</si>
  <si>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</si>
  <si>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</si>
  <si>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</si>
  <si>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</si>
  <si>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</si>
  <si>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</si>
  <si>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</si>
  <si>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</si>
  <si>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</si>
  <si>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</si>
  <si>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</si>
  <si>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</si>
  <si>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</si>
  <si>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</si>
  <si>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</si>
  <si>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</si>
  <si>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</si>
  <si>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</si>
  <si>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</si>
  <si>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</si>
  <si>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</si>
  <si>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</si>
  <si>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</si>
  <si>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</si>
  <si>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</si>
  <si>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</si>
  <si>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</si>
  <si>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</si>
  <si>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</si>
  <si>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</si>
  <si>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</si>
  <si>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</si>
  <si>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</si>
  <si>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</si>
  <si>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</si>
  <si>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</si>
  <si>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</si>
  <si>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</si>
  <si>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</si>
  <si>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</si>
  <si>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</si>
  <si>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</si>
  <si>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</si>
  <si>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</si>
  <si>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</si>
  <si>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</si>
  <si>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</si>
  <si>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</si>
  <si>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</si>
  <si>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</si>
  <si>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</si>
  <si>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</si>
  <si>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</si>
  <si>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</si>
  <si>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</si>
  <si>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</si>
  <si>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</si>
  <si>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</si>
  <si>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</si>
  <si>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</si>
  <si>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</si>
  <si>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</si>
  <si>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</si>
  <si>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</si>
  <si>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</si>
  <si>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</si>
  <si>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</si>
  <si>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</si>
  <si>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</si>
  <si>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</si>
  <si>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</si>
  <si>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</si>
  <si>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</si>
  <si>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</si>
  <si>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</si>
  <si>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</si>
  <si>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</si>
  <si>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</si>
  <si>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</si>
  <si>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</si>
  <si>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</si>
  <si>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</si>
  <si>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</si>
  <si>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</si>
  <si>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</si>
  <si>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</si>
  <si>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</si>
  <si>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</si>
  <si>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</si>
  <si>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</si>
  <si>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</si>
  <si>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</si>
  <si>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</si>
  <si>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</si>
  <si>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</si>
  <si>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</si>
  <si>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</si>
  <si>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</si>
  <si>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</si>
  <si>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</si>
  <si>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</si>
  <si>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</si>
  <si>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</si>
  <si>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</si>
  <si>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</si>
  <si>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</si>
  <si>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</si>
  <si>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</si>
  <si>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</si>
  <si>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</si>
  <si>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</si>
  <si>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</si>
  <si>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</si>
  <si>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</si>
  <si>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</si>
  <si>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</si>
  <si>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</si>
  <si>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</si>
  <si>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</si>
  <si>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</si>
  <si>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</si>
  <si>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</si>
  <si>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</si>
  <si>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</si>
  <si>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</si>
  <si>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</si>
  <si>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</si>
  <si>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</si>
  <si>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</si>
  <si>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</si>
  <si>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</si>
  <si>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</si>
  <si>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</si>
  <si>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</si>
  <si>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</si>
  <si>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</si>
  <si>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</si>
  <si>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</si>
  <si>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</si>
  <si>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</si>
  <si>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</si>
  <si>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</si>
  <si>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</si>
  <si>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</si>
  <si>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</si>
  <si>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</si>
  <si>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</si>
  <si>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</si>
  <si>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</si>
  <si>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</si>
  <si>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</si>
  <si>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</si>
  <si>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</si>
  <si>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</si>
  <si>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</si>
  <si>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</si>
  <si>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</si>
  <si>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</si>
  <si>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</si>
  <si>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</si>
  <si>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</si>
  <si>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</si>
  <si>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</si>
  <si>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</si>
  <si>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</si>
  <si>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</si>
  <si>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</si>
  <si>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</si>
  <si>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</si>
  <si>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</si>
  <si>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</si>
  <si>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</si>
  <si>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</si>
  <si>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</si>
  <si>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</si>
  <si>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</si>
  <si>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</si>
  <si>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</si>
  <si>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</si>
  <si>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</si>
  <si>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</si>
  <si>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</si>
  <si>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</si>
  <si>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</si>
  <si>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</si>
  <si>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</si>
  <si>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</si>
  <si>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</si>
  <si>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</si>
  <si>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</si>
  <si>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</si>
  <si>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</si>
  <si>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</si>
  <si>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</si>
  <si>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</si>
  <si>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</si>
  <si>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</si>
  <si>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</si>
  <si>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</si>
  <si>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</si>
  <si>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</si>
  <si>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</si>
  <si>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</si>
  <si>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</si>
  <si>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</si>
  <si>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</si>
  <si>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</si>
  <si>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</si>
  <si>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</si>
  <si>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</si>
  <si>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</si>
  <si>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</si>
  <si>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</si>
  <si>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</si>
  <si>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</si>
  <si>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</si>
  <si>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</si>
  <si>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</si>
  <si>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</si>
  <si>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</si>
  <si>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</si>
  <si>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</si>
  <si>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</si>
  <si>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</si>
  <si>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</si>
  <si>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</si>
  <si>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</si>
  <si>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</si>
  <si>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</si>
  <si>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</si>
  <si>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</si>
  <si>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</si>
  <si>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</si>
  <si>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</si>
  <si>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</si>
  <si>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</si>
  <si>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</si>
  <si>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</si>
  <si>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</si>
  <si>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</si>
  <si>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</si>
  <si>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</si>
  <si>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</si>
  <si>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</si>
  <si>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</si>
  <si>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</si>
  <si>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</si>
  <si>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</si>
  <si>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</si>
  <si>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</si>
  <si>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</si>
  <si>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</si>
  <si>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</si>
  <si>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</si>
  <si>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</si>
  <si>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</si>
  <si>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</si>
  <si>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</si>
  <si>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</si>
  <si>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</si>
  <si>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</si>
  <si>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</si>
  <si>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</si>
  <si>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</si>
  <si>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</si>
  <si>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</si>
  <si>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</si>
  <si>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</si>
  <si>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</si>
  <si>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</si>
  <si>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</si>
  <si>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</si>
  <si>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</si>
  <si>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</si>
  <si>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</si>
  <si>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</si>
  <si>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</si>
  <si>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</si>
  <si>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</si>
  <si>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</si>
  <si>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</si>
  <si>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</si>
  <si>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</si>
  <si>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</si>
  <si>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</si>
  <si>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</si>
  <si>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</si>
  <si>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</si>
  <si>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</si>
  <si>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</si>
  <si>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</si>
  <si>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</si>
  <si>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</si>
  <si>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</si>
  <si>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</si>
  <si>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</si>
  <si>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</si>
  <si>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</si>
  <si>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</si>
  <si>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</si>
  <si>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</si>
  <si>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</si>
  <si>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</si>
  <si>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</si>
  <si>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</si>
  <si>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</si>
  <si>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</si>
  <si>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</si>
  <si>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</si>
  <si>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</si>
  <si>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</si>
  <si>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</si>
  <si>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</si>
  <si>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</si>
  <si>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</si>
  <si>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</si>
  <si>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</si>
  <si>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</si>
  <si>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</si>
  <si>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</si>
  <si>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</si>
  <si>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</si>
  <si>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</si>
  <si>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</si>
  <si>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</si>
  <si>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</si>
  <si>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</si>
  <si>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</si>
  <si>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</si>
  <si>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</si>
  <si>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</si>
  <si>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</si>
  <si>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</si>
  <si>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</si>
  <si>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</si>
  <si>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</si>
  <si>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</si>
  <si>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</si>
  <si>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</si>
  <si>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</si>
  <si>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</si>
  <si>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</si>
  <si>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</si>
  <si>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</si>
  <si>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</si>
  <si>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</si>
  <si>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</si>
  <si>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</si>
  <si>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</si>
  <si>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</si>
  <si>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</si>
  <si>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</si>
  <si>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</si>
  <si>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</si>
  <si>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</si>
  <si>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</si>
  <si>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</si>
  <si>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</si>
  <si>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</si>
  <si>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</si>
  <si>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</si>
  <si>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</si>
  <si>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</si>
  <si>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aguardando liberação da avaria do M64 em ZYU-2, para alinhamento de faixa</t>
  </si>
  <si>
    <t>TP não solicita intervalo/ realizando acabamento.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</si>
  <si>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</si>
  <si>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</si>
  <si>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</si>
  <si>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</si>
  <si>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</si>
  <si>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aguardando previsão de faixa.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</si>
  <si>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</si>
  <si>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</si>
  <si>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</si>
  <si>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</si>
  <si>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</si>
  <si>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</si>
  <si>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Bloco de solda</t>
  </si>
  <si>
    <t xml:space="preserve">TP's em preparação </t>
  </si>
  <si>
    <t>MC1 08h02 / autorizado entrada na via 08h12 / Em deslocamento para serra</t>
  </si>
  <si>
    <t>Avariado</t>
  </si>
  <si>
    <t>Avariado.</t>
  </si>
  <si>
    <t>MC1 08h06 / autorizado entrada na via 08h22 / Em inspeção Sperry.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</si>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</sst>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J55" activePane="bottomRight" state="frozen"/>
      <selection pane="bottomRight" activeCell="BO57" sqref="BO5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5" t="s">
        <v>829</v>
      </c>
      <c r="AJ1" s="366"/>
      <c r="AK1" s="366"/>
      <c r="AL1" s="366"/>
      <c r="AM1" s="366"/>
      <c r="AN1" s="366"/>
      <c r="AO1" s="366"/>
      <c r="AP1" s="366"/>
      <c r="AQ1" s="366"/>
      <c r="AR1" s="367"/>
      <c r="AS1" s="367"/>
      <c r="AT1" s="367"/>
      <c r="AU1" s="367"/>
      <c r="AV1" s="367"/>
      <c r="AW1" s="367"/>
      <c r="AX1" s="366"/>
      <c r="AY1" s="366"/>
      <c r="AZ1" s="366"/>
      <c r="BA1" s="366"/>
      <c r="BB1" s="366"/>
      <c r="BC1" s="366"/>
      <c r="BD1" s="366"/>
      <c r="BE1" s="366"/>
      <c r="BF1" s="368"/>
      <c r="BG1" s="3"/>
      <c r="BH1" s="369" t="s">
        <v>830</v>
      </c>
      <c r="BI1" s="370"/>
      <c r="BJ1" s="371"/>
      <c r="BK1" s="372"/>
      <c r="BL1" s="50"/>
      <c r="BM1" s="362" t="s">
        <v>831</v>
      </c>
      <c r="BN1" s="363"/>
      <c r="BO1" s="363"/>
      <c r="BP1" s="363"/>
      <c r="BQ1" s="363"/>
      <c r="BR1" s="363"/>
      <c r="BS1" s="364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5" t="s">
        <v>832</v>
      </c>
      <c r="AJ2" s="366"/>
      <c r="AK2" s="366"/>
      <c r="AL2" s="366"/>
      <c r="AM2" s="366"/>
      <c r="AN2" s="366"/>
      <c r="AO2" s="366"/>
      <c r="AP2" s="366"/>
      <c r="AQ2" s="368"/>
      <c r="AR2" s="239"/>
      <c r="AS2" s="380" t="s">
        <v>835</v>
      </c>
      <c r="AT2" s="367"/>
      <c r="AU2" s="367"/>
      <c r="AV2" s="367"/>
      <c r="AW2" s="367"/>
      <c r="AX2" s="366"/>
      <c r="AY2" s="368"/>
      <c r="AZ2" s="4"/>
      <c r="BA2" s="359" t="s">
        <v>836</v>
      </c>
      <c r="BB2" s="361"/>
      <c r="BC2" s="365" t="s">
        <v>833</v>
      </c>
      <c r="BD2" s="366"/>
      <c r="BE2" s="366"/>
      <c r="BF2" s="368"/>
      <c r="BG2" s="3"/>
      <c r="BH2" s="373"/>
      <c r="BI2" s="374"/>
      <c r="BJ2" s="375"/>
      <c r="BK2" s="376"/>
      <c r="BL2" s="50"/>
      <c r="BM2" s="377"/>
      <c r="BN2" s="378"/>
      <c r="BO2" s="378"/>
      <c r="BP2" s="378"/>
      <c r="BQ2" s="378"/>
      <c r="BR2" s="378"/>
      <c r="BS2" s="379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59" t="s">
        <v>837</v>
      </c>
      <c r="AJ3" s="361"/>
      <c r="AK3" s="359" t="s">
        <v>838</v>
      </c>
      <c r="AL3" s="360"/>
      <c r="AM3" s="360"/>
      <c r="AN3" s="360"/>
      <c r="AO3" s="360"/>
      <c r="AP3" s="360"/>
      <c r="AQ3" s="361"/>
      <c r="AR3" s="240"/>
      <c r="AS3" s="383" t="s">
        <v>844</v>
      </c>
      <c r="AT3" s="384"/>
      <c r="AU3" s="383" t="s">
        <v>845</v>
      </c>
      <c r="AV3" s="384"/>
      <c r="AW3" s="383" t="s">
        <v>846</v>
      </c>
      <c r="AX3" s="385"/>
      <c r="AY3" s="64" t="s">
        <v>847</v>
      </c>
      <c r="AZ3" s="64"/>
      <c r="BA3" s="381"/>
      <c r="BB3" s="382"/>
      <c r="BC3" s="359" t="s">
        <v>840</v>
      </c>
      <c r="BD3" s="360"/>
      <c r="BE3" s="360"/>
      <c r="BF3" s="361"/>
      <c r="BG3" s="63"/>
      <c r="BH3" s="373"/>
      <c r="BI3" s="374"/>
      <c r="BJ3" s="375"/>
      <c r="BK3" s="376"/>
      <c r="BL3" s="50"/>
      <c r="BM3" s="362" t="s">
        <v>848</v>
      </c>
      <c r="BN3" s="363"/>
      <c r="BO3" s="363"/>
      <c r="BP3" s="364"/>
      <c r="BQ3" s="362" t="s">
        <v>466</v>
      </c>
      <c r="BR3" s="363"/>
      <c r="BS3" s="364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6.25E-2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/>
      <c r="AT160" s="39"/>
      <c r="AU160" s="39"/>
      <c r="AV160" s="39"/>
      <c r="AW160" s="39"/>
      <c r="AX160" s="39"/>
      <c r="AY160" s="293">
        <f t="shared" si="17"/>
        <v>0</v>
      </c>
      <c r="AZ160" s="14"/>
      <c r="BA160" s="72"/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1</v>
      </c>
      <c r="BI160" s="17"/>
      <c r="BJ160" s="17" t="s">
        <v>1215</v>
      </c>
      <c r="BK160" s="17"/>
      <c r="BL160" s="16"/>
      <c r="BM160" s="15"/>
      <c r="BN160" s="15"/>
      <c r="BO160" s="165"/>
      <c r="BP160" s="17"/>
      <c r="BQ160" s="13" t="str">
        <f t="shared" si="12"/>
        <v>Produção e Intervalo</v>
      </c>
      <c r="BR160" s="19">
        <f t="shared" si="13"/>
        <v>0</v>
      </c>
      <c r="BS160" s="19">
        <f t="shared" si="14"/>
        <v>0</v>
      </c>
      <c r="BT160" s="225" t="str">
        <f t="shared" si="16"/>
        <v/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>
        <f t="shared" si="17"/>
        <v>0</v>
      </c>
      <c r="AZ161" s="14"/>
      <c r="BA161" s="72"/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1</v>
      </c>
      <c r="BI161" s="17"/>
      <c r="BJ161" s="17" t="s">
        <v>988</v>
      </c>
      <c r="BK161" s="17"/>
      <c r="BL161" s="16"/>
      <c r="BM161" s="15"/>
      <c r="BN161" s="15"/>
      <c r="BO161" s="165"/>
      <c r="BP161" s="17"/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/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1216</v>
      </c>
      <c r="BK162" s="17" t="s">
        <v>1216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1216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>
        <f t="shared" si="17"/>
        <v>0</v>
      </c>
      <c r="AZ163" s="14"/>
      <c r="BA163" s="72"/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1</v>
      </c>
      <c r="BI163" s="17"/>
      <c r="BJ163" s="17" t="s">
        <v>988</v>
      </c>
      <c r="BK163" s="17"/>
      <c r="BL163" s="16"/>
      <c r="BM163" s="15"/>
      <c r="BN163" s="15"/>
      <c r="BO163" s="165"/>
      <c r="BP163" s="17"/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1217</v>
      </c>
      <c r="BK164" s="17" t="s">
        <v>1217</v>
      </c>
      <c r="BL164" s="16"/>
      <c r="BM164" s="15"/>
      <c r="BN164" s="15"/>
      <c r="BO164" s="165"/>
      <c r="BP164" s="17"/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/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1218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1219</v>
      </c>
      <c r="N165" s="204" t="s">
        <v>1220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1221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/>
      <c r="AT165" s="39"/>
      <c r="AU165" s="39"/>
      <c r="AV165" s="39"/>
      <c r="AW165" s="39"/>
      <c r="AX165" s="39"/>
      <c r="AY165" s="293">
        <f t="shared" si="19"/>
        <v>0</v>
      </c>
      <c r="AZ165" s="14"/>
      <c r="BA165" s="72"/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1</v>
      </c>
      <c r="BI165" s="17"/>
      <c r="BJ165" s="17" t="s">
        <v>1222</v>
      </c>
      <c r="BK165" s="17"/>
      <c r="BL165" s="16"/>
      <c r="BM165" s="15"/>
      <c r="BN165" s="15"/>
      <c r="BO165" s="165"/>
      <c r="BP165" s="17"/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/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1223</v>
      </c>
      <c r="I167" s="173" t="s">
        <v>1224</v>
      </c>
      <c r="J167" s="217">
        <v>48</v>
      </c>
      <c r="K167" s="217">
        <v>102</v>
      </c>
      <c r="L167" s="84" t="s">
        <v>317</v>
      </c>
      <c r="M167" s="204" t="s">
        <v>1225</v>
      </c>
      <c r="N167" s="204" t="s">
        <v>1226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/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1227</v>
      </c>
      <c r="BK167" s="17"/>
      <c r="BL167" s="16"/>
      <c r="BM167" s="15"/>
      <c r="BN167" s="15"/>
      <c r="BO167" s="165"/>
      <c r="BP167" s="17"/>
      <c r="BQ167" s="13" t="str">
        <f t="shared" si="20"/>
        <v>Produção</v>
      </c>
      <c r="BR167" s="19">
        <f t="shared" si="21"/>
        <v>1</v>
      </c>
      <c r="BS167" s="19">
        <f t="shared" si="22"/>
        <v>0</v>
      </c>
      <c r="BT167" s="225" t="str">
        <f t="shared" si="16"/>
        <v/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1228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f>IF(BS_CONTROLE[[#This Row],[KM - Inicio]]=0, "-", BS_CONTROLE[[#This Row],[KM - Inicio]])</f>
        <v>79.900000000000006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>
        <f t="shared" si="19"/>
        <v>0</v>
      </c>
      <c r="AZ168" s="14"/>
      <c r="BA168" s="72"/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1</v>
      </c>
      <c r="BI168" s="17"/>
      <c r="BJ168" s="17" t="s">
        <v>988</v>
      </c>
      <c r="BK168" s="17"/>
      <c r="BL168" s="16"/>
      <c r="BM168" s="15"/>
      <c r="BN168" s="15"/>
      <c r="BO168" s="165"/>
      <c r="BP168" s="17"/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/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1229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/>
      <c r="AS169" s="39"/>
      <c r="AT169" s="39"/>
      <c r="AU169" s="39"/>
      <c r="AV169" s="39"/>
      <c r="AW169" s="39"/>
      <c r="AX169" s="39"/>
      <c r="AY169" s="293">
        <f t="shared" si="19"/>
        <v>0</v>
      </c>
      <c r="AZ169" s="14"/>
      <c r="BA169" s="72"/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1</v>
      </c>
      <c r="BI169" s="17"/>
      <c r="BJ169" s="17" t="s">
        <v>1230</v>
      </c>
      <c r="BK169" s="17"/>
      <c r="BL169" s="16"/>
      <c r="BM169" s="15"/>
      <c r="BN169" s="15"/>
      <c r="BO169" s="165"/>
      <c r="BP169" s="17"/>
      <c r="BQ169" s="13" t="str">
        <f t="shared" si="20"/>
        <v>Produção e Intervalo</v>
      </c>
      <c r="BR169" s="19">
        <f t="shared" si="21"/>
        <v>0</v>
      </c>
      <c r="BS169" s="19">
        <f t="shared" si="22"/>
        <v>0</v>
      </c>
      <c r="BT169" s="225" t="str">
        <f t="shared" si="16"/>
        <v/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>
        <f t="shared" si="19"/>
        <v>0</v>
      </c>
      <c r="AZ170" s="14"/>
      <c r="BA170" s="72"/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1</v>
      </c>
      <c r="BI170" s="17"/>
      <c r="BJ170" s="17" t="s">
        <v>988</v>
      </c>
      <c r="BK170" s="17"/>
      <c r="BL170" s="16"/>
      <c r="BM170" s="15"/>
      <c r="BN170" s="15"/>
      <c r="BO170" s="165"/>
      <c r="BP170" s="17"/>
      <c r="BQ170" s="13" t="str">
        <f t="shared" si="20"/>
        <v>Produção e Intervalo</v>
      </c>
      <c r="BR170" s="19">
        <f t="shared" si="21"/>
        <v>0</v>
      </c>
      <c r="BS170" s="19">
        <f t="shared" si="22"/>
        <v>0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>
        <f t="shared" si="19"/>
        <v>0</v>
      </c>
      <c r="AZ171" s="14"/>
      <c r="BA171" s="72"/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1</v>
      </c>
      <c r="BI171" s="17"/>
      <c r="BJ171" s="17" t="s">
        <v>988</v>
      </c>
      <c r="BK171" s="17"/>
      <c r="BL171" s="16"/>
      <c r="BM171" s="15"/>
      <c r="BN171" s="15"/>
      <c r="BO171" s="165"/>
      <c r="BP171" s="17"/>
      <c r="BQ171" s="13" t="str">
        <f t="shared" si="20"/>
        <v>Produção e Intervalo</v>
      </c>
      <c r="BR171" s="19">
        <f t="shared" si="21"/>
        <v>0</v>
      </c>
      <c r="BS171" s="19">
        <f t="shared" si="22"/>
        <v>0</v>
      </c>
      <c r="BT171" s="225" t="str">
        <f t="shared" si="16"/>
        <v/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>
        <f t="shared" si="19"/>
        <v>0</v>
      </c>
      <c r="AZ172" s="14"/>
      <c r="BA172" s="72"/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1</v>
      </c>
      <c r="BI172" s="17"/>
      <c r="BJ172" s="17" t="s">
        <v>988</v>
      </c>
      <c r="BK172" s="17"/>
      <c r="BL172" s="16"/>
      <c r="BM172" s="15"/>
      <c r="BN172" s="15"/>
      <c r="BO172" s="165"/>
      <c r="BP172" s="17"/>
      <c r="BQ172" s="13" t="str">
        <f t="shared" si="20"/>
        <v>Produção e Intervalo</v>
      </c>
      <c r="BR172" s="19">
        <f t="shared" si="21"/>
        <v>0</v>
      </c>
      <c r="BS172" s="19">
        <f t="shared" si="22"/>
        <v>0</v>
      </c>
      <c r="BT172" s="225" t="str">
        <f t="shared" si="16"/>
        <v/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>
        <f t="shared" si="19"/>
        <v>0</v>
      </c>
      <c r="AZ173" s="14"/>
      <c r="BA173" s="72"/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1</v>
      </c>
      <c r="BI173" s="17"/>
      <c r="BJ173" s="17" t="s">
        <v>988</v>
      </c>
      <c r="BK173" s="17"/>
      <c r="BL173" s="16"/>
      <c r="BM173" s="15"/>
      <c r="BN173" s="15"/>
      <c r="BO173" s="165"/>
      <c r="BP173" s="17"/>
      <c r="BQ173" s="13" t="str">
        <f t="shared" si="20"/>
        <v>Produção e Intervalo</v>
      </c>
      <c r="BR173" s="19">
        <f t="shared" si="21"/>
        <v>0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>
        <f t="shared" si="19"/>
        <v>0</v>
      </c>
      <c r="AZ174" s="14"/>
      <c r="BA174" s="72"/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1</v>
      </c>
      <c r="BI174" s="17"/>
      <c r="BJ174" s="17" t="s">
        <v>988</v>
      </c>
      <c r="BK174" s="17"/>
      <c r="BL174" s="16"/>
      <c r="BM174" s="15"/>
      <c r="BN174" s="15"/>
      <c r="BO174" s="165"/>
      <c r="BP174" s="17"/>
      <c r="BQ174" s="13" t="str">
        <f t="shared" si="20"/>
        <v>Produção e Intervalo</v>
      </c>
      <c r="BR174" s="19">
        <f t="shared" si="21"/>
        <v>0</v>
      </c>
      <c r="BS174" s="19">
        <f t="shared" si="22"/>
        <v>0</v>
      </c>
      <c r="BT174" s="225" t="str">
        <f t="shared" si="16"/>
        <v/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>
        <f t="shared" si="19"/>
        <v>0</v>
      </c>
      <c r="AZ175" s="14"/>
      <c r="BA175" s="72"/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1</v>
      </c>
      <c r="BI175" s="17"/>
      <c r="BJ175" s="17" t="s">
        <v>988</v>
      </c>
      <c r="BK175" s="17"/>
      <c r="BL175" s="16"/>
      <c r="BM175" s="15"/>
      <c r="BN175" s="15"/>
      <c r="BO175" s="165"/>
      <c r="BP175" s="17"/>
      <c r="BQ175" s="13" t="str">
        <f t="shared" si="20"/>
        <v>Produção e Intervalo</v>
      </c>
      <c r="BR175" s="19">
        <f t="shared" si="21"/>
        <v>0</v>
      </c>
      <c r="BS175" s="19">
        <f t="shared" si="22"/>
        <v>0</v>
      </c>
      <c r="BT175" s="225" t="str">
        <f t="shared" si="16"/>
        <v/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/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1231</v>
      </c>
      <c r="BK178" s="17"/>
      <c r="BL178" s="16"/>
      <c r="BM178" s="15"/>
      <c r="BN178" s="15"/>
      <c r="BO178" s="165"/>
      <c r="BP178" s="17"/>
      <c r="BQ178" s="13" t="str">
        <f t="shared" si="20"/>
        <v>Produção</v>
      </c>
      <c r="BR178" s="19">
        <f t="shared" si="21"/>
        <v>1</v>
      </c>
      <c r="BS178" s="19">
        <f t="shared" si="22"/>
        <v>0</v>
      </c>
      <c r="BT178" s="225" t="str">
        <f t="shared" si="16"/>
        <v/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>
        <f t="shared" si="19"/>
        <v>0</v>
      </c>
      <c r="AZ179" s="14"/>
      <c r="BA179" s="72"/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1</v>
      </c>
      <c r="BI179" s="17"/>
      <c r="BJ179" s="17" t="s">
        <v>988</v>
      </c>
      <c r="BK179" s="17"/>
      <c r="BL179" s="16"/>
      <c r="BM179" s="15"/>
      <c r="BN179" s="15"/>
      <c r="BO179" s="165"/>
      <c r="BP179" s="17"/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/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ZGP-ZWU</v>
      </c>
      <c r="AN180" s="258" t="str">
        <f>IF(BS_CONTROLE[[#This Row],[SB]]=0, "-", BS_CONTROLE[[#This Row],[SB]])</f>
        <v>ZGP1002</v>
      </c>
      <c r="AO180" s="259">
        <f>IF(BS_CONTROLE[[#This Row],[SUB]]=0, "-", BS_CONTROLE[[#This Row],[SUB]])</f>
        <v>92</v>
      </c>
      <c r="AP180" s="260">
        <f>IF(BS_CONTROLE[[#This Row],[KM - Inicio]]=0, "-", BS_CONTROLE[[#This Row],[KM - Inicio]])</f>
        <v>101.6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>
        <f t="shared" si="19"/>
        <v>0</v>
      </c>
      <c r="AZ180" s="14"/>
      <c r="BA180" s="72"/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1</v>
      </c>
      <c r="BI180" s="17"/>
      <c r="BJ180" s="17" t="s">
        <v>988</v>
      </c>
      <c r="BK180" s="17"/>
      <c r="BL180" s="16"/>
      <c r="BM180" s="15"/>
      <c r="BN180" s="15"/>
      <c r="BO180" s="165"/>
      <c r="BP180" s="17"/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/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>
        <f t="shared" si="19"/>
        <v>0</v>
      </c>
      <c r="AZ181" s="14"/>
      <c r="BA181" s="72"/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1</v>
      </c>
      <c r="BI181" s="17"/>
      <c r="BJ181" s="17" t="s">
        <v>988</v>
      </c>
      <c r="BK181" s="17"/>
      <c r="BL181" s="16"/>
      <c r="BM181" s="15"/>
      <c r="BN181" s="15"/>
      <c r="BO181" s="165"/>
      <c r="BP181" s="17"/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/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>
        <f t="shared" si="19"/>
        <v>0</v>
      </c>
      <c r="AZ182" s="14"/>
      <c r="BA182" s="72"/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1</v>
      </c>
      <c r="BI182" s="17"/>
      <c r="BJ182" s="17" t="s">
        <v>988</v>
      </c>
      <c r="BK182" s="17"/>
      <c r="BL182" s="16"/>
      <c r="BM182" s="15"/>
      <c r="BN182" s="15"/>
      <c r="BO182" s="165"/>
      <c r="BP182" s="17"/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1232</v>
      </c>
      <c r="BK183" s="17" t="s">
        <v>1232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1233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/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1234</v>
      </c>
      <c r="BK184" s="17"/>
      <c r="BL184" s="16"/>
      <c r="BM184" s="15"/>
      <c r="BN184" s="15"/>
      <c r="BO184" s="165"/>
      <c r="BP184" s="17"/>
      <c r="BQ184" s="13" t="str">
        <f t="shared" si="20"/>
        <v>Produção</v>
      </c>
      <c r="BR184" s="19">
        <f t="shared" si="21"/>
        <v>1</v>
      </c>
      <c r="BS184" s="19">
        <f t="shared" si="22"/>
        <v>0</v>
      </c>
      <c r="BT184" s="225" t="str">
        <f t="shared" si="16"/>
        <v/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19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 hidden="1">
      <c r="A188" s="51" t="str">
        <f t="shared" si="18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19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0"/>
        <v>Aderente</v>
      </c>
      <c r="BR188" s="19" t="str">
        <f t="shared" si="21"/>
        <v>*</v>
      </c>
      <c r="BS188" s="19" t="str">
        <f t="shared" si="22"/>
        <v>*</v>
      </c>
      <c r="BT188" s="225" t="str">
        <f t="shared" si="16"/>
        <v/>
      </c>
    </row>
    <row r="189" spans="1:72" hidden="1">
      <c r="A189" s="51" t="str">
        <f t="shared" si="18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19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0"/>
        <v>Aderente</v>
      </c>
      <c r="BR189" s="19" t="str">
        <f t="shared" si="21"/>
        <v>*</v>
      </c>
      <c r="BS189" s="19" t="str">
        <f t="shared" si="22"/>
        <v>*</v>
      </c>
      <c r="BT189" s="225" t="str">
        <f t="shared" si="16"/>
        <v/>
      </c>
    </row>
    <row r="190" spans="1:72" hidden="1">
      <c r="A190" s="51" t="str">
        <f t="shared" si="18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19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0"/>
        <v>Aderente</v>
      </c>
      <c r="BR190" s="19" t="str">
        <f t="shared" si="21"/>
        <v>*</v>
      </c>
      <c r="BS190" s="19" t="str">
        <f t="shared" si="22"/>
        <v>*</v>
      </c>
      <c r="BT190" s="225" t="str">
        <f t="shared" si="16"/>
        <v/>
      </c>
    </row>
    <row r="191" spans="1:72" hidden="1">
      <c r="A191" s="51" t="str">
        <f t="shared" si="18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19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0"/>
        <v>Aderente</v>
      </c>
      <c r="BR191" s="19" t="str">
        <f t="shared" si="21"/>
        <v>*</v>
      </c>
      <c r="BS191" s="19" t="str">
        <f t="shared" si="22"/>
        <v>*</v>
      </c>
      <c r="BT191" s="225"/>
    </row>
    <row r="192" spans="1:72" hidden="1">
      <c r="A192" s="51" t="str">
        <f t="shared" si="18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19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0"/>
        <v>Aderente</v>
      </c>
      <c r="BR192" s="19" t="str">
        <f t="shared" si="21"/>
        <v>*</v>
      </c>
      <c r="BS192" s="19" t="str">
        <f t="shared" si="22"/>
        <v>*</v>
      </c>
      <c r="BT192" s="225" t="str">
        <f t="shared" si="16"/>
        <v/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 hidden="1">
      <c r="A195" s="51" t="str">
        <f t="shared" si="18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19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0"/>
        <v>Aderente</v>
      </c>
      <c r="BR195" s="19" t="str">
        <f t="shared" si="21"/>
        <v>*</v>
      </c>
      <c r="BS195" s="19" t="str">
        <f t="shared" si="22"/>
        <v>*</v>
      </c>
      <c r="BT195" s="225" t="str">
        <f t="shared" si="16"/>
        <v/>
      </c>
    </row>
    <row r="196" spans="1:72" hidden="1">
      <c r="A196" s="51" t="str">
        <f t="shared" si="18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19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0"/>
        <v>Aderente</v>
      </c>
      <c r="BR196" s="19" t="str">
        <f t="shared" si="21"/>
        <v>*</v>
      </c>
      <c r="BS196" s="19" t="str">
        <f t="shared" si="22"/>
        <v>*</v>
      </c>
      <c r="BT196" s="225" t="str">
        <f t="shared" si="16"/>
        <v/>
      </c>
    </row>
    <row r="197" spans="1:72" hidden="1">
      <c r="A197" s="51" t="str">
        <f t="shared" si="18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19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0"/>
        <v>Aderente</v>
      </c>
      <c r="BR197" s="19" t="str">
        <f t="shared" si="21"/>
        <v>*</v>
      </c>
      <c r="BS197" s="19" t="str">
        <f t="shared" si="22"/>
        <v>*</v>
      </c>
      <c r="BT197" s="225" t="str">
        <f t="shared" si="16"/>
        <v/>
      </c>
    </row>
    <row r="198" spans="1:72" hidden="1">
      <c r="A198" s="51" t="str">
        <f t="shared" si="18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19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0"/>
        <v>Aderente</v>
      </c>
      <c r="BR198" s="19" t="str">
        <f t="shared" si="21"/>
        <v>*</v>
      </c>
      <c r="BS198" s="19" t="str">
        <f t="shared" si="22"/>
        <v>*</v>
      </c>
      <c r="BT198" s="225" t="str">
        <f t="shared" si="16"/>
        <v/>
      </c>
    </row>
    <row r="199" spans="1:72" hidden="1">
      <c r="A199" s="51" t="str">
        <f t="shared" si="18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19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0"/>
        <v>Aderente</v>
      </c>
      <c r="BR199" s="19" t="str">
        <f t="shared" si="21"/>
        <v>*</v>
      </c>
      <c r="BS199" s="19" t="str">
        <f t="shared" si="22"/>
        <v>*</v>
      </c>
      <c r="BT199" s="225" t="str">
        <f t="shared" si="16"/>
        <v/>
      </c>
    </row>
    <row r="200" spans="1:72" hidden="1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 hidden="1">
      <c r="A201" s="51" t="str">
        <f t="shared" si="18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19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0"/>
        <v>Aderente</v>
      </c>
      <c r="BR201" s="19" t="str">
        <f t="shared" si="21"/>
        <v>*</v>
      </c>
      <c r="BS201" s="19" t="str">
        <f t="shared" si="22"/>
        <v>*</v>
      </c>
      <c r="BT201" s="225" t="str">
        <f t="shared" si="16"/>
        <v/>
      </c>
    </row>
    <row r="202" spans="1:72" hidden="1">
      <c r="A202" s="51" t="str">
        <f t="shared" si="18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19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19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 hidden="1">
      <c r="A205" s="51" t="str">
        <f t="shared" si="18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19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0"/>
        <v>Aderente</v>
      </c>
      <c r="BR205" s="19" t="str">
        <f t="shared" si="21"/>
        <v>*</v>
      </c>
      <c r="BS205" s="19" t="str">
        <f t="shared" si="22"/>
        <v>*</v>
      </c>
      <c r="BT205" s="225" t="str">
        <f t="shared" si="16"/>
        <v/>
      </c>
    </row>
    <row r="206" spans="1:72" hidden="1">
      <c r="A206" s="51" t="str">
        <f t="shared" si="18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19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0"/>
        <v>Aderente</v>
      </c>
      <c r="BR206" s="19" t="str">
        <f t="shared" si="21"/>
        <v>*</v>
      </c>
      <c r="BS206" s="19" t="str">
        <f t="shared" si="22"/>
        <v>*</v>
      </c>
      <c r="BT206" s="225" t="str">
        <f t="shared" si="16"/>
        <v/>
      </c>
    </row>
    <row r="207" spans="1:72" hidden="1">
      <c r="A207" s="51" t="str">
        <f t="shared" si="18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19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0"/>
        <v>Aderente</v>
      </c>
      <c r="BR207" s="19" t="str">
        <f t="shared" si="21"/>
        <v>*</v>
      </c>
      <c r="BS207" s="19" t="str">
        <f t="shared" si="22"/>
        <v>*</v>
      </c>
      <c r="BT207" s="225" t="str">
        <f t="shared" si="16"/>
        <v/>
      </c>
    </row>
    <row r="208" spans="1:72" hidden="1">
      <c r="A208" s="51" t="str">
        <f t="shared" si="18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19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0"/>
        <v>Aderente</v>
      </c>
      <c r="BR208" s="19" t="str">
        <f t="shared" si="21"/>
        <v>*</v>
      </c>
      <c r="BS208" s="19" t="str">
        <f t="shared" si="22"/>
        <v>*</v>
      </c>
      <c r="BT208" s="225" t="str">
        <f t="shared" si="16"/>
        <v/>
      </c>
    </row>
    <row r="209" spans="1:72" hidden="1">
      <c r="A209" s="51" t="str">
        <f t="shared" si="18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19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0"/>
        <v>Aderente</v>
      </c>
      <c r="BR209" s="19" t="str">
        <f t="shared" si="21"/>
        <v>*</v>
      </c>
      <c r="BS209" s="19" t="str">
        <f t="shared" si="22"/>
        <v>*</v>
      </c>
      <c r="BT209" s="225" t="str">
        <f t="shared" si="16"/>
        <v/>
      </c>
    </row>
    <row r="210" spans="1:72" hidden="1">
      <c r="A210" s="51" t="str">
        <f t="shared" si="18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19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0"/>
        <v>Aderente</v>
      </c>
      <c r="BR210" s="19" t="str">
        <f t="shared" si="21"/>
        <v>*</v>
      </c>
      <c r="BS210" s="19" t="str">
        <f t="shared" si="22"/>
        <v>*</v>
      </c>
      <c r="BT210" s="225" t="str">
        <f t="shared" ref="BT210:BT281" si="23">IF(BN210="","",SUBSTITUTE(BM210," ","")&amp;SUBSTITUTE(BN210," ",""))</f>
        <v/>
      </c>
    </row>
    <row r="211" spans="1:72" hidden="1">
      <c r="A211" s="51" t="str">
        <f t="shared" si="18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19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0"/>
        <v>Aderente</v>
      </c>
      <c r="BR211" s="19" t="str">
        <f t="shared" si="21"/>
        <v>*</v>
      </c>
      <c r="BS211" s="19" t="str">
        <f t="shared" si="22"/>
        <v>*</v>
      </c>
      <c r="BT211" s="225" t="str">
        <f t="shared" si="23"/>
        <v/>
      </c>
    </row>
    <row r="212" spans="1:72" hidden="1">
      <c r="A212" s="51" t="str">
        <f t="shared" si="18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19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0"/>
        <v>Aderente</v>
      </c>
      <c r="BR212" s="19" t="str">
        <f t="shared" si="21"/>
        <v>*</v>
      </c>
      <c r="BS212" s="19" t="str">
        <f t="shared" si="22"/>
        <v>*</v>
      </c>
      <c r="BT212" s="225" t="str">
        <f t="shared" si="23"/>
        <v/>
      </c>
    </row>
    <row r="213" spans="1:72" hidden="1">
      <c r="A213" s="51" t="str">
        <f t="shared" si="18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19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0"/>
        <v>Aderente</v>
      </c>
      <c r="BR213" s="19" t="str">
        <f t="shared" si="21"/>
        <v>*</v>
      </c>
      <c r="BS213" s="19" t="str">
        <f t="shared" si="22"/>
        <v>*</v>
      </c>
      <c r="BT213" s="225" t="str">
        <f t="shared" si="23"/>
        <v/>
      </c>
    </row>
    <row r="214" spans="1:72" hidden="1">
      <c r="A214" s="51" t="str">
        <f t="shared" si="18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19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0"/>
        <v>Aderente</v>
      </c>
      <c r="BR214" s="19" t="str">
        <f t="shared" si="21"/>
        <v>*</v>
      </c>
      <c r="BS214" s="19" t="str">
        <f t="shared" si="22"/>
        <v>*</v>
      </c>
      <c r="BT214" s="225" t="str">
        <f t="shared" si="23"/>
        <v/>
      </c>
    </row>
    <row r="215" spans="1:72" hidden="1">
      <c r="A215" s="51" t="str">
        <f t="shared" si="18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19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0"/>
        <v>Aderente</v>
      </c>
      <c r="BR215" s="19" t="str">
        <f t="shared" si="21"/>
        <v>*</v>
      </c>
      <c r="BS215" s="19" t="str">
        <f t="shared" si="22"/>
        <v>*</v>
      </c>
      <c r="BT215" s="225" t="str">
        <f t="shared" si="23"/>
        <v/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 hidden="1">
      <c r="A218" s="51" t="str">
        <f t="shared" si="18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19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Aderente</v>
      </c>
      <c r="BR218" s="19" t="str">
        <f t="shared" si="21"/>
        <v>*</v>
      </c>
      <c r="BS218" s="19" t="str">
        <f t="shared" si="22"/>
        <v>*</v>
      </c>
      <c r="BT218" s="225"/>
    </row>
    <row r="219" spans="1:72" hidden="1">
      <c r="A219" s="51" t="str">
        <f t="shared" si="18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19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Aderente</v>
      </c>
      <c r="BR219" s="19" t="str">
        <f t="shared" si="21"/>
        <v>*</v>
      </c>
      <c r="BS219" s="19" t="str">
        <f t="shared" si="22"/>
        <v>*</v>
      </c>
      <c r="BT219" s="225" t="str">
        <f t="shared" si="23"/>
        <v/>
      </c>
    </row>
    <row r="220" spans="1:72" hidden="1">
      <c r="A220" s="51" t="str">
        <f t="shared" si="18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19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Aderente</v>
      </c>
      <c r="BR220" s="19" t="str">
        <f t="shared" si="21"/>
        <v>*</v>
      </c>
      <c r="BS220" s="19" t="str">
        <f t="shared" si="22"/>
        <v>*</v>
      </c>
      <c r="BT220" s="225" t="str">
        <f t="shared" si="23"/>
        <v/>
      </c>
    </row>
    <row r="221" spans="1:72" hidden="1">
      <c r="A221" s="51" t="str">
        <f t="shared" si="18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19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Aderente</v>
      </c>
      <c r="BR221" s="19" t="str">
        <f t="shared" si="21"/>
        <v>*</v>
      </c>
      <c r="BS221" s="19" t="str">
        <f t="shared" si="22"/>
        <v>*</v>
      </c>
      <c r="BT221" s="225" t="str">
        <f t="shared" si="23"/>
        <v/>
      </c>
    </row>
    <row r="222" spans="1:72" hidden="1">
      <c r="A222" s="51" t="str">
        <f t="shared" si="18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19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Aderente</v>
      </c>
      <c r="BR222" s="19" t="str">
        <f t="shared" si="21"/>
        <v>*</v>
      </c>
      <c r="BS222" s="19" t="str">
        <f t="shared" si="22"/>
        <v>*</v>
      </c>
      <c r="BT222" s="225" t="str">
        <f t="shared" si="23"/>
        <v/>
      </c>
    </row>
    <row r="223" spans="1:72" hidden="1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 hidden="1">
      <c r="A224" s="51" t="str">
        <f t="shared" si="18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19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Aderente</v>
      </c>
      <c r="BR224" s="19" t="str">
        <f t="shared" si="21"/>
        <v>*</v>
      </c>
      <c r="BS224" s="19" t="str">
        <f t="shared" si="22"/>
        <v>*</v>
      </c>
      <c r="BT224" s="225" t="str">
        <f t="shared" si="23"/>
        <v/>
      </c>
    </row>
    <row r="225" spans="1:72" hidden="1">
      <c r="A225" s="51" t="str">
        <f t="shared" si="18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19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Aderente</v>
      </c>
      <c r="BR225" s="19" t="str">
        <f t="shared" si="21"/>
        <v>*</v>
      </c>
      <c r="BS225" s="19" t="str">
        <f t="shared" si="22"/>
        <v>*</v>
      </c>
      <c r="BT225" s="225" t="str">
        <f t="shared" si="23"/>
        <v/>
      </c>
    </row>
    <row r="226" spans="1:72" hidden="1">
      <c r="A226" s="51" t="str">
        <f t="shared" si="18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19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Aderente</v>
      </c>
      <c r="BR226" s="19" t="str">
        <f t="shared" si="21"/>
        <v>*</v>
      </c>
      <c r="BS226" s="19" t="str">
        <f t="shared" si="22"/>
        <v>*</v>
      </c>
      <c r="BT226" s="225" t="str">
        <f t="shared" si="23"/>
        <v/>
      </c>
    </row>
    <row r="227" spans="1:72" hidden="1">
      <c r="A227" s="51" t="str">
        <f t="shared" si="18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19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Aderente</v>
      </c>
      <c r="BR227" s="19" t="str">
        <f t="shared" si="21"/>
        <v>*</v>
      </c>
      <c r="BS227" s="19" t="str">
        <f t="shared" si="22"/>
        <v>*</v>
      </c>
      <c r="BT227" s="225" t="str">
        <f>IF(BN227="","",SUBSTITUTE(BM227," ","")&amp;SUBSTITUTE(BN227," ",""))</f>
        <v/>
      </c>
    </row>
    <row r="228" spans="1:72" hidden="1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1" t="str">
        <f t="shared" si="24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5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5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5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5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Aderente</v>
      </c>
      <c r="BR232" s="19" t="str">
        <f t="shared" si="27"/>
        <v>*</v>
      </c>
      <c r="BS232" s="19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1" t="str">
        <f t="shared" si="24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5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Aderente</v>
      </c>
      <c r="BR234" s="19" t="str">
        <f t="shared" si="27"/>
        <v>*</v>
      </c>
      <c r="BS234" s="19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1" t="str">
        <f t="shared" si="24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5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Aderente</v>
      </c>
      <c r="BR235" s="19" t="str">
        <f t="shared" si="27"/>
        <v>*</v>
      </c>
      <c r="BS235" s="19" t="str">
        <f t="shared" si="28"/>
        <v>*</v>
      </c>
      <c r="BT235" s="225" t="str">
        <f t="shared" si="23"/>
        <v/>
      </c>
    </row>
    <row r="236" spans="1:72" hidden="1">
      <c r="A236" s="51" t="str">
        <f t="shared" si="24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5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Aderente</v>
      </c>
      <c r="BR236" s="19" t="str">
        <f t="shared" si="27"/>
        <v>*</v>
      </c>
      <c r="BS236" s="19" t="str">
        <f t="shared" si="28"/>
        <v>*</v>
      </c>
      <c r="BT236" s="225" t="str">
        <f t="shared" si="23"/>
        <v/>
      </c>
    </row>
    <row r="237" spans="1:72" hidden="1">
      <c r="A237" s="51" t="str">
        <f t="shared" si="24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5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Aderente</v>
      </c>
      <c r="BR237" s="19" t="str">
        <f t="shared" si="27"/>
        <v>*</v>
      </c>
      <c r="BS237" s="19" t="str">
        <f t="shared" si="28"/>
        <v>*</v>
      </c>
      <c r="BT237" s="225" t="str">
        <f t="shared" si="23"/>
        <v/>
      </c>
    </row>
    <row r="238" spans="1:72" hidden="1">
      <c r="A238" s="51" t="str">
        <f t="shared" si="24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5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Aderente</v>
      </c>
      <c r="BR238" s="19" t="str">
        <f t="shared" si="27"/>
        <v>*</v>
      </c>
      <c r="BS238" s="19" t="str">
        <f t="shared" si="28"/>
        <v>*</v>
      </c>
      <c r="BT238" s="225" t="str">
        <f t="shared" si="23"/>
        <v/>
      </c>
    </row>
    <row r="239" spans="1:72" hidden="1">
      <c r="A239" s="51" t="str">
        <f t="shared" si="24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5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Aderente</v>
      </c>
      <c r="BR239" s="19" t="str">
        <f t="shared" si="27"/>
        <v>*</v>
      </c>
      <c r="BS239" s="19" t="str">
        <f t="shared" si="28"/>
        <v>*</v>
      </c>
      <c r="BT239" s="225" t="str">
        <f t="shared" si="23"/>
        <v/>
      </c>
    </row>
    <row r="240" spans="1:72" hidden="1">
      <c r="A240" s="51" t="str">
        <f t="shared" si="24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5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Aderente</v>
      </c>
      <c r="BR240" s="19" t="str">
        <f t="shared" si="27"/>
        <v>*</v>
      </c>
      <c r="BS240" s="19" t="str">
        <f t="shared" si="28"/>
        <v>*</v>
      </c>
      <c r="BT240" s="225" t="str">
        <f t="shared" si="23"/>
        <v/>
      </c>
    </row>
    <row r="241" spans="1:72" hidden="1">
      <c r="A241" s="51" t="str">
        <f t="shared" si="24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5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 t="shared" si="23"/>
        <v/>
      </c>
    </row>
    <row r="242" spans="1:72" hidden="1">
      <c r="A242" s="51" t="str">
        <f t="shared" si="24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5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Aderente</v>
      </c>
      <c r="BR242" s="19" t="str">
        <f t="shared" si="27"/>
        <v>*</v>
      </c>
      <c r="BS242" s="19" t="str">
        <f t="shared" si="28"/>
        <v>*</v>
      </c>
      <c r="BT242" s="225" t="str">
        <f t="shared" si="23"/>
        <v/>
      </c>
    </row>
    <row r="243" spans="1:72" hidden="1">
      <c r="A243" s="51" t="str">
        <f t="shared" si="24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5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Aderente</v>
      </c>
      <c r="BR243" s="19" t="str">
        <f t="shared" si="27"/>
        <v>*</v>
      </c>
      <c r="BS243" s="19" t="str">
        <f t="shared" si="28"/>
        <v>*</v>
      </c>
      <c r="BT243" s="225" t="str">
        <f t="shared" si="23"/>
        <v/>
      </c>
    </row>
    <row r="244" spans="1:72" hidden="1">
      <c r="A244" s="51" t="str">
        <f t="shared" si="24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5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Aderente</v>
      </c>
      <c r="BR244" s="19" t="str">
        <f t="shared" si="27"/>
        <v>*</v>
      </c>
      <c r="BS244" s="19" t="str">
        <f t="shared" si="28"/>
        <v>*</v>
      </c>
      <c r="BT244" s="225" t="str">
        <f t="shared" si="23"/>
        <v/>
      </c>
    </row>
    <row r="245" spans="1:72" hidden="1">
      <c r="A245" s="51" t="str">
        <f t="shared" si="24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5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Aderente</v>
      </c>
      <c r="BR245" s="19" t="str">
        <f t="shared" si="27"/>
        <v>*</v>
      </c>
      <c r="BS245" s="19" t="str">
        <f t="shared" si="28"/>
        <v>*</v>
      </c>
      <c r="BT245" s="225"/>
    </row>
    <row r="246" spans="1:72" hidden="1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 hidden="1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 hidden="1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 hidden="1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 hidden="1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 hidden="1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 hidden="1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 hidden="1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 hidden="1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 hidden="1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 hidden="1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 hidden="1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 hidden="1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 hidden="1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 hidden="1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 hidden="1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 hidden="1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 hidden="1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 hidden="1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 hidden="1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 hidden="1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 hidden="1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 hidden="1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 hidden="1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 hidden="1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 hidden="1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 hidden="1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 hidden="1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 hidden="1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 hidden="1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 hidden="1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 hidden="1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 hidden="1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 hidden="1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 hidden="1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 hidden="1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 hidden="1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 hidden="1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 hidden="1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 hidden="1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84:Q450 O158:Q168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450 V182:W182 X182:Y184 V158:Y158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450 Z184 Z155:AD158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" name="Range1_14_1_1_1"/>
    <protectedRange sqref="F6:F7 F25 F14 F31:F32 F56:F57 F80:F81 F113 F107:F108 F159:F160 F169" name="Range1_14_1_2_1"/>
    <protectedRange sqref="J7 J27 J20 J25 J14 J75 J97 J103 J113 J144 J148 J151 J156:J157 J169 J178 J183" name="Range1_16_2"/>
    <protectedRange sqref="O7:Q7 P8:P9 O27:Q27 O20:Q20 O25:Q25 O14:Q14 P33:P34 P58:P59 O75:Q75 O97:Q97 O103:Q103 O113:Q113 O144:Q144 O151:Q151 O156:Q157 O169:Q169 O178:Q178 O183:Q18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" name="Range1_18_1_1"/>
    <protectedRange sqref="W6 W15:W17 W19 W23 W28 W31 W51 W56 W68:W70 W74 W77 W129 W137 W154 W184" name="Range1_18_4"/>
    <protectedRange sqref="AA6:AE7 AA19:AE20 AA31:AE32 AA51:AE51 AA56:AE57 AA77:AE77 AA80:AE81 AA129:AE129 AA107:AE110 AA137:AE137 AA159:AE160 AA154:AE154 AA184:AE184" name="Range1_19_1"/>
    <protectedRange sqref="AA27:AC27 AA25:AE25 AA75:AC75 AA103:AC103 AA148:AE148 AA151:AC151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159:AG522 AG6:AG157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AC159:AC552 AC6:AC157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6" t="s">
        <v>1235</v>
      </c>
      <c r="C2" s="386"/>
      <c r="D2" s="386"/>
      <c r="E2" s="386"/>
      <c r="F2" s="386"/>
      <c r="G2" s="386"/>
    </row>
    <row r="3" spans="2:8" ht="20.25" customHeight="1">
      <c r="B3" s="387"/>
      <c r="C3" s="387"/>
      <c r="D3" s="387"/>
      <c r="E3" s="387"/>
      <c r="F3" s="387"/>
      <c r="G3" s="387"/>
    </row>
    <row r="4" spans="2:8">
      <c r="B4" s="331" t="s">
        <v>1236</v>
      </c>
      <c r="C4" s="331" t="s">
        <v>1237</v>
      </c>
      <c r="D4" s="331" t="s">
        <v>1238</v>
      </c>
      <c r="E4" s="331" t="s">
        <v>1239</v>
      </c>
      <c r="F4" s="331" t="s">
        <v>8</v>
      </c>
      <c r="G4" s="331" t="s">
        <v>1240</v>
      </c>
    </row>
    <row r="5" spans="2:8">
      <c r="B5" s="334" t="s">
        <v>1147</v>
      </c>
      <c r="C5" s="334">
        <v>314978</v>
      </c>
      <c r="D5" s="334" t="s">
        <v>1241</v>
      </c>
      <c r="E5" s="334" t="s">
        <v>537</v>
      </c>
      <c r="F5" s="334" t="s">
        <v>101</v>
      </c>
      <c r="G5" s="335">
        <v>46143</v>
      </c>
    </row>
    <row r="6" spans="2:8">
      <c r="B6" s="334" t="s">
        <v>1242</v>
      </c>
      <c r="C6" s="334">
        <v>256790</v>
      </c>
      <c r="D6" s="334" t="s">
        <v>1243</v>
      </c>
      <c r="E6" s="334" t="s">
        <v>537</v>
      </c>
      <c r="F6" s="334" t="s">
        <v>1244</v>
      </c>
      <c r="G6" s="335">
        <v>45992</v>
      </c>
    </row>
    <row r="7" spans="2:8">
      <c r="B7" s="334" t="s">
        <v>1245</v>
      </c>
      <c r="C7" s="334">
        <v>265193</v>
      </c>
      <c r="D7" s="334" t="s">
        <v>1246</v>
      </c>
      <c r="E7" s="334" t="s">
        <v>538</v>
      </c>
      <c r="F7" s="334" t="s">
        <v>1247</v>
      </c>
      <c r="G7" s="334" t="s">
        <v>1248</v>
      </c>
    </row>
    <row r="8" spans="2:8">
      <c r="B8" s="334" t="s">
        <v>1249</v>
      </c>
      <c r="C8" s="334">
        <v>293716</v>
      </c>
      <c r="D8" s="334" t="s">
        <v>1250</v>
      </c>
      <c r="E8" s="334" t="s">
        <v>538</v>
      </c>
      <c r="F8" s="334" t="s">
        <v>1247</v>
      </c>
      <c r="G8" s="335">
        <v>46204</v>
      </c>
    </row>
    <row r="9" spans="2:8">
      <c r="B9" s="334" t="s">
        <v>1251</v>
      </c>
      <c r="C9" s="334">
        <v>257258</v>
      </c>
      <c r="D9" s="334" t="s">
        <v>1252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1253</v>
      </c>
      <c r="C10" s="334">
        <v>371147</v>
      </c>
      <c r="D10" s="334" t="s">
        <v>1254</v>
      </c>
      <c r="E10" s="334" t="s">
        <v>539</v>
      </c>
      <c r="F10" s="334" t="s">
        <v>144</v>
      </c>
      <c r="G10" s="334" t="s">
        <v>1248</v>
      </c>
    </row>
    <row r="11" spans="2:8">
      <c r="B11" s="334" t="s">
        <v>1255</v>
      </c>
      <c r="C11" s="334">
        <v>259230</v>
      </c>
      <c r="D11" s="334" t="s">
        <v>1256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1257</v>
      </c>
      <c r="C12" s="334">
        <v>370705</v>
      </c>
      <c r="D12" s="334"/>
      <c r="E12" s="334" t="s">
        <v>539</v>
      </c>
      <c r="F12" s="334" t="s">
        <v>144</v>
      </c>
      <c r="G12" s="334" t="s">
        <v>1248</v>
      </c>
    </row>
    <row r="13" spans="2:8">
      <c r="B13" s="334" t="s">
        <v>1258</v>
      </c>
      <c r="C13" s="334">
        <v>258542</v>
      </c>
      <c r="D13" s="334" t="s">
        <v>1259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1260</v>
      </c>
      <c r="C14" s="334">
        <v>257050</v>
      </c>
      <c r="D14" s="334" t="s">
        <v>1261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88" t="s">
        <v>1262</v>
      </c>
      <c r="D1" s="388"/>
      <c r="E1" s="388"/>
      <c r="F1" s="388"/>
      <c r="G1" s="388"/>
      <c r="H1" s="388"/>
    </row>
    <row r="2" spans="3:8">
      <c r="C2" s="388"/>
      <c r="D2" s="388"/>
      <c r="E2" s="388"/>
      <c r="F2" s="388"/>
      <c r="G2" s="388"/>
      <c r="H2" s="388"/>
    </row>
    <row r="3" spans="3:8" ht="34.5" customHeight="1">
      <c r="C3" s="326" t="s">
        <v>410</v>
      </c>
      <c r="D3" s="326" t="s">
        <v>1263</v>
      </c>
      <c r="E3" s="326" t="s">
        <v>1264</v>
      </c>
      <c r="F3" s="326" t="s">
        <v>1265</v>
      </c>
      <c r="G3" s="331" t="s">
        <v>1266</v>
      </c>
      <c r="H3" s="326" t="s">
        <v>1267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1268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1269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1270</v>
      </c>
      <c r="G6" s="333" t="s">
        <v>1271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1272</v>
      </c>
      <c r="H7" s="327"/>
    </row>
    <row r="8" spans="3:8">
      <c r="C8" s="327" t="s">
        <v>464</v>
      </c>
      <c r="D8" s="327" t="s">
        <v>1273</v>
      </c>
      <c r="E8" s="328">
        <v>45993</v>
      </c>
      <c r="F8" s="327">
        <v>12000</v>
      </c>
      <c r="G8" s="332" t="s">
        <v>1274</v>
      </c>
      <c r="H8" s="327"/>
    </row>
    <row r="9" spans="3:8" ht="29.25">
      <c r="C9" s="327" t="s">
        <v>464</v>
      </c>
      <c r="D9" s="327" t="s">
        <v>1275</v>
      </c>
      <c r="E9" s="328">
        <v>45993</v>
      </c>
      <c r="F9" s="327">
        <v>9000</v>
      </c>
      <c r="G9" s="332" t="s">
        <v>1276</v>
      </c>
      <c r="H9" s="327"/>
    </row>
    <row r="10" spans="3:8" ht="29.25">
      <c r="C10" s="327" t="s">
        <v>464</v>
      </c>
      <c r="D10" s="327" t="s">
        <v>1277</v>
      </c>
      <c r="E10" s="328">
        <v>45993</v>
      </c>
      <c r="F10" s="327">
        <v>10000</v>
      </c>
      <c r="G10" s="332" t="s">
        <v>1276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1278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155" sqref="B155:U18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9"/>
      <c r="B1" s="390"/>
      <c r="C1" s="391"/>
      <c r="L1" s="337"/>
      <c r="M1" s="124"/>
      <c r="N1" s="268"/>
      <c r="O1" s="268"/>
      <c r="P1" s="170"/>
      <c r="Q1" s="392" t="s">
        <v>917</v>
      </c>
      <c r="R1" s="393"/>
      <c r="U1" s="102"/>
      <c r="V1" s="394" t="s">
        <v>1279</v>
      </c>
      <c r="W1" s="394"/>
      <c r="X1" s="394"/>
      <c r="Y1" s="104"/>
    </row>
    <row r="2" spans="1:25" s="101" customFormat="1" ht="11.25" customHeight="1">
      <c r="A2" s="105" t="s">
        <v>1280</v>
      </c>
      <c r="B2" s="105" t="s">
        <v>1281</v>
      </c>
      <c r="C2" s="105" t="s">
        <v>313</v>
      </c>
      <c r="D2" s="106" t="s">
        <v>869</v>
      </c>
      <c r="E2" s="106" t="s">
        <v>870</v>
      </c>
      <c r="F2" s="106" t="s">
        <v>1282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1283</v>
      </c>
      <c r="U2" s="108" t="s">
        <v>872</v>
      </c>
      <c r="V2" s="103">
        <f ca="1">TODAY()-1</f>
        <v>45998</v>
      </c>
      <c r="W2" s="103">
        <f ca="1">V2-1</f>
        <v>45997</v>
      </c>
      <c r="X2" s="103">
        <f ca="1">W2-1</f>
        <v>45996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59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1300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25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1102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1300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59</v>
      </c>
      <c r="X49" s="112">
        <f ca="1">_xlfn.XLOOKUP(G49&amp;$X$2,BS_CONTROLE[CHAVE],BS_CONTROLE[Quantidade_11],"-")</f>
        <v>30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30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1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1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1300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30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59</v>
      </c>
      <c r="X75" s="112">
        <f ca="1">_xlfn.XLOOKUP(G75&amp;$X$2,BS_CONTROLE[CHAVE],BS_CONTROLE[Quantidade_11],"-")</f>
        <v>30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17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52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1300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30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17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1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52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25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1102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2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1300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30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59</v>
      </c>
      <c r="X127" s="112">
        <f ca="1">_xlfn.XLOOKUP(G127&amp;$X$2,BS_CONTROLE[CHAVE],BS_CONTROLE[Quantidade_11],"-")</f>
        <v>30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17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59</v>
      </c>
      <c r="X135" s="112">
        <f ca="1">_xlfn.XLOOKUP(G135&amp;$X$2,BS_CONTROLE[CHAVE],BS_CONTROLE[Quantidade_11],"-")</f>
        <v>30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1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1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2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30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1300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59</v>
      </c>
      <c r="X152" s="112">
        <f ca="1">_xlfn.XLOOKUP(G152&amp;$X$2,BS_CONTROLE[CHAVE],BS_CONTROLE[Quantidade_11],"-")</f>
        <v>30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30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1300</v>
      </c>
    </row>
    <row r="155" spans="1:24" s="113" customFormat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6.25E-2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17</v>
      </c>
    </row>
    <row r="162" spans="1:24" s="113" customFormat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52</v>
      </c>
    </row>
    <row r="166" spans="1:24" s="113" customFormat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0</v>
      </c>
      <c r="X166" s="112">
        <f ca="1">_xlfn.XLOOKUP(G166&amp;$X$2,BS_CONTROLE[CHAVE],BS_CONTROLE[Quantidade_11],"-")</f>
        <v>1</v>
      </c>
    </row>
    <row r="167" spans="1:24" s="113" customFormat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1</v>
      </c>
    </row>
    <row r="169" spans="1:24" s="113" customFormat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1</v>
      </c>
    </row>
    <row r="170" spans="1:24" s="113" customFormat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</v>
      </c>
    </row>
    <row r="172" spans="1:24" s="113" customFormat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2</v>
      </c>
    </row>
    <row r="179" spans="1:24" s="113" customFormat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30</v>
      </c>
    </row>
    <row r="181" spans="1:24" s="113" customFormat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1300</v>
      </c>
    </row>
    <row r="182" spans="1:24" s="113" customFormat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59</v>
      </c>
      <c r="X182" s="112">
        <f ca="1">_xlfn.XLOOKUP(G182&amp;$X$2,BS_CONTROLE[CHAVE],BS_CONTROLE[Quantidade_11],"-")</f>
        <v>30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339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339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339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339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339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339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339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339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339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339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339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339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339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339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339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339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339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339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339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339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339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339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339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339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339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1284</v>
      </c>
    </row>
  </sheetData>
  <autoFilter ref="A2:Y3000" xr:uid="{D1126E52-FA3F-4EAC-A720-DDE9797BEFF6}">
    <filterColumn colId="5">
      <filters>
        <dateGroupItem year="2025" month="12" day="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5" t="s">
        <v>1285</v>
      </c>
      <c r="D5" s="396"/>
      <c r="E5" s="396"/>
      <c r="F5" s="396"/>
      <c r="G5" s="396"/>
      <c r="H5" s="396"/>
      <c r="I5" s="396"/>
      <c r="J5" s="397"/>
      <c r="K5" s="398" t="s">
        <v>1286</v>
      </c>
      <c r="L5" s="399"/>
      <c r="M5" s="399"/>
      <c r="N5" s="399"/>
      <c r="O5" s="400" t="s">
        <v>1287</v>
      </c>
      <c r="P5" s="401"/>
      <c r="Q5" s="402"/>
    </row>
    <row r="6" spans="1:17" s="94" customFormat="1" ht="15.75" customHeight="1">
      <c r="A6" s="88" t="s">
        <v>1282</v>
      </c>
      <c r="B6" s="95" t="s">
        <v>1281</v>
      </c>
      <c r="C6" s="96" t="s">
        <v>869</v>
      </c>
      <c r="D6" s="97" t="s">
        <v>870</v>
      </c>
      <c r="E6" s="96" t="s">
        <v>1288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1289</v>
      </c>
      <c r="M6" s="139" t="s">
        <v>335</v>
      </c>
      <c r="N6" s="140" t="s">
        <v>864</v>
      </c>
      <c r="O6" s="246" t="s">
        <v>907</v>
      </c>
      <c r="P6" s="157"/>
      <c r="Q6" s="193" t="s">
        <v>1290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6.25E-2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1</v>
      </c>
      <c r="P162" s="91"/>
      <c r="Q162" s="145" t="str">
        <f>IF($A$2=1,IF(SP_SUL!BJ160="","*",SP_SUL!BJ160),IF(SP_SUL!BK160="","*",SP_SUL!BK160))</f>
        <v>MC1 08h31 / aguardando liberação da avaria do M64 em ZYU-2, para alinhamento de faixa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1</v>
      </c>
      <c r="P163" s="91"/>
      <c r="Q163" s="145" t="str">
        <f>IF($A$2=1,IF(SP_SUL!BJ161="","*",SP_SUL!BJ161),IF(SP_SUL!BK161="","*",SP_SUL!BK161))</f>
        <v>TP em preparação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1</v>
      </c>
      <c r="P165" s="91"/>
      <c r="Q165" s="145" t="str">
        <f>IF($A$2=1,IF(SP_SUL!BJ163="","*",SP_SUL!BJ163),IF(SP_SUL!BK163="","*",SP_SUL!BK163))</f>
        <v>TP em preparação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1</v>
      </c>
      <c r="P167" s="91"/>
      <c r="Q167" s="145" t="str">
        <f>IF($A$2=1,IF(SP_SUL!BJ165="","*",SP_SUL!BJ165),IF(SP_SUL!BK165="","*",SP_SUL!BK165))</f>
        <v>MC1 09h15 / aguardando previsão de faixa.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79.900000000000006</v>
      </c>
      <c r="N170" s="141" t="str">
        <f>IF(SP_SUL!AM168="","*",SP_SUL!AM168)</f>
        <v>K83</v>
      </c>
      <c r="O170" s="174">
        <f>SP_SUL!BH168</f>
        <v>1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1</v>
      </c>
      <c r="P171" s="91"/>
      <c r="Q171" s="145" t="str">
        <f>IF($A$2=1,IF(SP_SUL!BJ169="","*",SP_SUL!BJ169),IF(SP_SUL!BK169="","*",SP_SUL!BK169))</f>
        <v xml:space="preserve">TP's em preparação 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1</v>
      </c>
      <c r="P172" s="91"/>
      <c r="Q172" s="145" t="str">
        <f>IF($A$2=1,IF(SP_SUL!BJ170="","*",SP_SUL!BJ170),IF(SP_SUL!BK170="","*",SP_SUL!BK170))</f>
        <v>TP em preparação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1</v>
      </c>
      <c r="P173" s="91"/>
      <c r="Q173" s="145" t="str">
        <f>IF($A$2=1,IF(SP_SUL!BJ171="","*",SP_SUL!BJ171),IF(SP_SUL!BK171="","*",SP_SUL!BK171))</f>
        <v>TP em preparação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1</v>
      </c>
      <c r="P174" s="91"/>
      <c r="Q174" s="145" t="str">
        <f>IF($A$2=1,IF(SP_SUL!BJ172="","*",SP_SUL!BJ172),IF(SP_SUL!BK172="","*",SP_SUL!BK172))</f>
        <v>TP em preparação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1</v>
      </c>
      <c r="P175" s="91"/>
      <c r="Q175" s="145" t="str">
        <f>IF($A$2=1,IF(SP_SUL!BJ173="","*",SP_SUL!BJ173),IF(SP_SUL!BK173="","*",SP_SUL!BK173))</f>
        <v>TP em preparação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1</v>
      </c>
      <c r="P176" s="91"/>
      <c r="Q176" s="145" t="str">
        <f>IF($A$2=1,IF(SP_SUL!BJ174="","*",SP_SUL!BJ174),IF(SP_SUL!BK174="","*",SP_SUL!BK174))</f>
        <v>TP em preparação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1</v>
      </c>
      <c r="P177" s="91"/>
      <c r="Q177" s="145" t="str">
        <f>IF($A$2=1,IF(SP_SUL!BJ175="","*",SP_SUL!BJ175),IF(SP_SUL!BK175="","*",SP_SUL!BK175))</f>
        <v>TP em preparação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1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ZGP-ZWU</v>
      </c>
      <c r="M182" s="141">
        <f>IF(SP_SUL!AP180="","*",SP_SUL!AP180)</f>
        <v>101.6</v>
      </c>
      <c r="N182" s="141" t="str">
        <f>IF(SP_SUL!AM180="","*",SP_SUL!AM180)</f>
        <v>ZGP-ZWU</v>
      </c>
      <c r="O182" s="174">
        <f>SP_SUL!BH180</f>
        <v>1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1</v>
      </c>
      <c r="P183" s="91"/>
      <c r="Q183" s="145" t="str">
        <f>IF($A$2=1,IF(SP_SUL!BJ181="","*",SP_SUL!BJ181),IF(SP_SUL!BK181="","*",SP_SUL!BK181))</f>
        <v>TP em preparação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1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1290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J154" sqref="J15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1291</v>
      </c>
      <c r="C2" s="96" t="s">
        <v>854</v>
      </c>
      <c r="D2" s="96" t="s">
        <v>856</v>
      </c>
      <c r="E2" s="96" t="s">
        <v>1292</v>
      </c>
      <c r="F2" s="96" t="s">
        <v>1293</v>
      </c>
      <c r="G2" s="96" t="s">
        <v>1294</v>
      </c>
      <c r="H2" s="96" t="s">
        <v>1295</v>
      </c>
      <c r="I2" s="96" t="s">
        <v>1296</v>
      </c>
      <c r="J2" s="96" t="s">
        <v>1297</v>
      </c>
      <c r="K2" s="131" t="s">
        <v>1298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2025-12-08T12:38:53Z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