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134" documentId="120_S{118792C3-22EF-5104-A093-F22BFE3913F3}" xr6:coauthVersionLast="47" xr6:coauthVersionMax="47" xr10:uidLastSave="{536F6F14-7458-419E-9B6F-871C1F6B378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A93" i="1"/>
  <c r="C93" i="1"/>
  <c r="A92" i="1"/>
  <c r="C92" i="1"/>
  <c r="G92" i="1"/>
  <c r="R92" i="1"/>
  <c r="S92" i="1" a="1"/>
  <c r="S92" i="1"/>
  <c r="D89" i="11" s="1"/>
  <c r="T92" i="1" a="1"/>
  <c r="T92" i="1"/>
  <c r="E89" i="11" s="1"/>
  <c r="U92" i="1" a="1"/>
  <c r="U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G92" i="1"/>
  <c r="BR92" i="1"/>
  <c r="BS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 s="1"/>
  <c r="M338" i="1" a="1"/>
  <c r="M338" i="1" s="1"/>
  <c r="M339" i="1" a="1"/>
  <c r="M339" i="1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M346" i="1" a="1"/>
  <c r="M346" i="1" s="1"/>
  <c r="M347" i="1" a="1"/>
  <c r="M347" i="1"/>
  <c r="K344" i="11" s="1"/>
  <c r="M348" i="1" a="1"/>
  <c r="M348" i="1" s="1"/>
  <c r="M349" i="1" a="1"/>
  <c r="M349" i="1" s="1"/>
  <c r="M350" i="1" a="1"/>
  <c r="M350" i="1"/>
  <c r="K347" i="11" s="1"/>
  <c r="M351" i="1" a="1"/>
  <c r="M351" i="1" s="1"/>
  <c r="M352" i="1" a="1"/>
  <c r="M352" i="1" s="1"/>
  <c r="M353" i="1" a="1"/>
  <c r="M353" i="1"/>
  <c r="K350" i="11" s="1"/>
  <c r="M354" i="1" a="1"/>
  <c r="M354" i="1" s="1"/>
  <c r="M355" i="1" a="1"/>
  <c r="M355" i="1" s="1"/>
  <c r="M356" i="1" a="1"/>
  <c r="M356" i="1"/>
  <c r="K353" i="11" s="1"/>
  <c r="M357" i="1" a="1"/>
  <c r="M357" i="1" s="1"/>
  <c r="M358" i="1" a="1"/>
  <c r="M358" i="1" s="1"/>
  <c r="M359" i="1" a="1"/>
  <c r="M359" i="1"/>
  <c r="K356" i="11" s="1"/>
  <c r="M360" i="1" a="1"/>
  <c r="M360" i="1" s="1"/>
  <c r="M361" i="1" a="1"/>
  <c r="M361" i="1" s="1"/>
  <c r="M362" i="1" a="1"/>
  <c r="M362" i="1"/>
  <c r="K359" i="11" s="1"/>
  <c r="M363" i="1" a="1"/>
  <c r="M363" i="1" s="1"/>
  <c r="M364" i="1" a="1"/>
  <c r="M364" i="1" s="1"/>
  <c r="M365" i="1" a="1"/>
  <c r="M365" i="1"/>
  <c r="K362" i="11" s="1"/>
  <c r="M366" i="1" a="1"/>
  <c r="M366" i="1" s="1"/>
  <c r="M367" i="1" a="1"/>
  <c r="M367" i="1" s="1"/>
  <c r="M368" i="1" a="1"/>
  <c r="M368" i="1"/>
  <c r="K365" i="11" s="1"/>
  <c r="M369" i="1" a="1"/>
  <c r="M369" i="1" s="1"/>
  <c r="M370" i="1" a="1"/>
  <c r="M370" i="1" s="1"/>
  <c r="M371" i="1" a="1"/>
  <c r="M371" i="1"/>
  <c r="K368" i="11" s="1"/>
  <c r="M372" i="1" a="1"/>
  <c r="M372" i="1" s="1"/>
  <c r="M373" i="1" a="1"/>
  <c r="M373" i="1" s="1"/>
  <c r="M374" i="1" a="1"/>
  <c r="M374" i="1"/>
  <c r="K371" i="11" s="1"/>
  <c r="M375" i="1" a="1"/>
  <c r="M375" i="1" s="1"/>
  <c r="M376" i="1" a="1"/>
  <c r="M376" i="1" s="1"/>
  <c r="M377" i="1" a="1"/>
  <c r="M377" i="1"/>
  <c r="K374" i="11" s="1"/>
  <c r="M378" i="1" a="1"/>
  <c r="M378" i="1" s="1"/>
  <c r="M379" i="1" a="1"/>
  <c r="M379" i="1" s="1"/>
  <c r="M380" i="1" a="1"/>
  <c r="M380" i="1"/>
  <c r="K377" i="11" s="1"/>
  <c r="M381" i="1" a="1"/>
  <c r="M381" i="1" s="1"/>
  <c r="M382" i="1" a="1"/>
  <c r="M382" i="1" s="1"/>
  <c r="M383" i="1" a="1"/>
  <c r="M383" i="1"/>
  <c r="K380" i="11" s="1"/>
  <c r="M384" i="1" a="1"/>
  <c r="M384" i="1" s="1"/>
  <c r="M385" i="1" a="1"/>
  <c r="M385" i="1" s="1"/>
  <c r="M386" i="1" a="1"/>
  <c r="M386" i="1"/>
  <c r="K383" i="11" s="1"/>
  <c r="M387" i="1" a="1"/>
  <c r="M387" i="1" s="1"/>
  <c r="M388" i="1" a="1"/>
  <c r="M388" i="1" s="1"/>
  <c r="M389" i="1" a="1"/>
  <c r="M389" i="1"/>
  <c r="K386" i="11" s="1"/>
  <c r="M390" i="1" a="1"/>
  <c r="M390" i="1" s="1"/>
  <c r="M391" i="1" a="1"/>
  <c r="M391" i="1" s="1"/>
  <c r="M392" i="1" a="1"/>
  <c r="M392" i="1"/>
  <c r="K389" i="11" s="1"/>
  <c r="M393" i="1" a="1"/>
  <c r="M393" i="1" s="1"/>
  <c r="M394" i="1" a="1"/>
  <c r="M394" i="1" s="1"/>
  <c r="M395" i="1" a="1"/>
  <c r="M395" i="1"/>
  <c r="K392" i="11" s="1"/>
  <c r="M396" i="1" a="1"/>
  <c r="M396" i="1" s="1"/>
  <c r="M397" i="1" a="1"/>
  <c r="M397" i="1" s="1"/>
  <c r="M398" i="1" a="1"/>
  <c r="M398" i="1"/>
  <c r="K395" i="11" s="1"/>
  <c r="M399" i="1" a="1"/>
  <c r="M399" i="1" s="1"/>
  <c r="M400" i="1" a="1"/>
  <c r="M400" i="1" s="1"/>
  <c r="M401" i="1" a="1"/>
  <c r="M401" i="1"/>
  <c r="K398" i="11" s="1"/>
  <c r="M402" i="1" a="1"/>
  <c r="M402" i="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 s="1"/>
  <c r="AM484" i="1" s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 s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 s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 s="1"/>
  <c r="M535" i="1" a="1"/>
  <c r="M535" i="1" s="1"/>
  <c r="M536" i="1" a="1"/>
  <c r="M536" i="1" s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 s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 s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7" i="1"/>
  <c r="R88" i="1"/>
  <c r="R90" i="1"/>
  <c r="R97" i="1"/>
  <c r="R98" i="1"/>
  <c r="R99" i="1"/>
  <c r="R100" i="1"/>
  <c r="R101" i="1"/>
  <c r="R102" i="1"/>
  <c r="R105" i="1"/>
  <c r="R108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E573" i="11" s="1"/>
  <c r="T583" i="1" a="1"/>
  <c r="T583" i="1" s="1"/>
  <c r="T584" i="1" a="1"/>
  <c r="T584" i="1" s="1"/>
  <c r="T585" i="1" a="1"/>
  <c r="T585" i="1" s="1"/>
  <c r="E576" i="11" s="1"/>
  <c r="T586" i="1" a="1"/>
  <c r="T586" i="1" s="1"/>
  <c r="T587" i="1" a="1"/>
  <c r="T587" i="1" s="1"/>
  <c r="T588" i="1" a="1"/>
  <c r="T588" i="1" s="1"/>
  <c r="E579" i="11" s="1"/>
  <c r="T589" i="1" a="1"/>
  <c r="T589" i="1" s="1"/>
  <c r="T590" i="1" a="1"/>
  <c r="T590" i="1" s="1"/>
  <c r="T591" i="1" a="1"/>
  <c r="T591" i="1" s="1"/>
  <c r="E582" i="1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E791" i="1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47" i="1"/>
  <c r="AM350" i="1"/>
  <c r="AM353" i="1"/>
  <c r="AM356" i="1"/>
  <c r="AM359" i="1"/>
  <c r="AM362" i="1"/>
  <c r="AM365" i="1"/>
  <c r="AM368" i="1"/>
  <c r="AM371" i="1"/>
  <c r="AM374" i="1"/>
  <c r="AM377" i="1"/>
  <c r="AM380" i="1"/>
  <c r="AM383" i="1"/>
  <c r="AM386" i="1"/>
  <c r="AM389" i="1"/>
  <c r="AM392" i="1"/>
  <c r="AM395" i="1"/>
  <c r="AM398" i="1"/>
  <c r="AM401" i="1"/>
  <c r="AM405" i="1"/>
  <c r="AM408" i="1"/>
  <c r="AM414" i="1"/>
  <c r="AM417" i="1"/>
  <c r="AM481" i="1"/>
  <c r="AM493" i="1"/>
  <c r="AM550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L526" i="11"/>
  <c r="L527" i="11"/>
  <c r="K528" i="11"/>
  <c r="L528" i="11"/>
  <c r="L529" i="11"/>
  <c r="K530" i="11"/>
  <c r="L530" i="11"/>
  <c r="K531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68" i="11" l="1"/>
  <c r="AM577" i="1"/>
  <c r="K527" i="11"/>
  <c r="AM536" i="1"/>
  <c r="K472" i="11"/>
  <c r="AM475" i="1"/>
  <c r="K469" i="11"/>
  <c r="AM472" i="1"/>
  <c r="K408" i="11"/>
  <c r="AM411" i="1"/>
  <c r="G406" i="10"/>
  <c r="K396" i="11"/>
  <c r="AM399" i="1"/>
  <c r="K394" i="11"/>
  <c r="G392" i="10"/>
  <c r="AM397" i="1"/>
  <c r="K387" i="11"/>
  <c r="AM390" i="1"/>
  <c r="K385" i="11"/>
  <c r="G383" i="10"/>
  <c r="AM388" i="1"/>
  <c r="K378" i="11"/>
  <c r="AM381" i="1"/>
  <c r="G376" i="10"/>
  <c r="K376" i="11"/>
  <c r="AM379" i="1"/>
  <c r="K369" i="11"/>
  <c r="AM372" i="1"/>
  <c r="K367" i="11"/>
  <c r="AM370" i="1"/>
  <c r="K360" i="11"/>
  <c r="AM363" i="1"/>
  <c r="K358" i="11"/>
  <c r="G356" i="10"/>
  <c r="AM361" i="1"/>
  <c r="K351" i="11"/>
  <c r="G349" i="10"/>
  <c r="AM354" i="1"/>
  <c r="K349" i="11"/>
  <c r="AM352" i="1"/>
  <c r="G347" i="10"/>
  <c r="K342" i="11"/>
  <c r="AM345" i="1"/>
  <c r="G340" i="10"/>
  <c r="K339" i="11"/>
  <c r="AM342" i="1"/>
  <c r="K336" i="11"/>
  <c r="AM339" i="1"/>
  <c r="AM541" i="1"/>
  <c r="K532" i="11"/>
  <c r="K493" i="11"/>
  <c r="AM502" i="1"/>
  <c r="K417" i="11"/>
  <c r="AM420" i="1"/>
  <c r="G415" i="10"/>
  <c r="K393" i="11"/>
  <c r="AM396" i="1"/>
  <c r="K391" i="11"/>
  <c r="AM394" i="1"/>
  <c r="K384" i="11"/>
  <c r="AM387" i="1"/>
  <c r="K382" i="11"/>
  <c r="AM385" i="1"/>
  <c r="G380" i="10"/>
  <c r="K375" i="11"/>
  <c r="AM378" i="1"/>
  <c r="K373" i="11"/>
  <c r="AM376" i="1"/>
  <c r="K366" i="11"/>
  <c r="AM369" i="1"/>
  <c r="K364" i="11"/>
  <c r="G362" i="10"/>
  <c r="AM367" i="1"/>
  <c r="K357" i="11"/>
  <c r="AM360" i="1"/>
  <c r="G355" i="10"/>
  <c r="K355" i="11"/>
  <c r="G353" i="10"/>
  <c r="AM358" i="1"/>
  <c r="K348" i="11"/>
  <c r="AM351" i="1"/>
  <c r="K346" i="11"/>
  <c r="AM349" i="1"/>
  <c r="K341" i="11"/>
  <c r="AM344" i="1"/>
  <c r="K338" i="11"/>
  <c r="AM341" i="1"/>
  <c r="K335" i="11"/>
  <c r="AM338" i="1"/>
  <c r="AM534" i="1"/>
  <c r="K525" i="11"/>
  <c r="AM522" i="1"/>
  <c r="K513" i="11"/>
  <c r="AM490" i="1"/>
  <c r="K481" i="11"/>
  <c r="K399" i="11"/>
  <c r="AM402" i="1"/>
  <c r="K397" i="11"/>
  <c r="AM400" i="1"/>
  <c r="K390" i="11"/>
  <c r="AM393" i="1"/>
  <c r="K388" i="11"/>
  <c r="AM391" i="1"/>
  <c r="K381" i="11"/>
  <c r="AM384" i="1"/>
  <c r="G379" i="10"/>
  <c r="K379" i="11"/>
  <c r="AM382" i="1"/>
  <c r="K372" i="11"/>
  <c r="AM375" i="1"/>
  <c r="G370" i="10"/>
  <c r="K370" i="11"/>
  <c r="G368" i="10"/>
  <c r="AM373" i="1"/>
  <c r="K363" i="11"/>
  <c r="AM366" i="1"/>
  <c r="K361" i="11"/>
  <c r="AM364" i="1"/>
  <c r="G359" i="10"/>
  <c r="K354" i="11"/>
  <c r="AM357" i="1"/>
  <c r="G352" i="10"/>
  <c r="K352" i="11"/>
  <c r="G350" i="10"/>
  <c r="AM355" i="1"/>
  <c r="L350" i="10" s="1"/>
  <c r="K345" i="11"/>
  <c r="AM348" i="1"/>
  <c r="K343" i="11"/>
  <c r="AM346" i="1"/>
  <c r="G341" i="10"/>
  <c r="K340" i="11"/>
  <c r="AM343" i="1"/>
  <c r="K337" i="11"/>
  <c r="G335" i="10"/>
  <c r="AM340" i="1"/>
  <c r="K334" i="11"/>
  <c r="AM337" i="1"/>
  <c r="AN483" i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1" i="1" a="1"/>
  <c r="BE91" i="1" s="1"/>
  <c r="BD91" i="1" a="1"/>
  <c r="BD91" i="1" s="1"/>
  <c r="BC91" i="1" a="1"/>
  <c r="BC91" i="1" s="1"/>
  <c r="BE109" i="1" a="1"/>
  <c r="BE109" i="1" s="1"/>
  <c r="BD109" i="1" a="1"/>
  <c r="BD109" i="1" s="1"/>
  <c r="BC109" i="1" a="1"/>
  <c r="BC109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96" i="1" a="1"/>
  <c r="BE96" i="1" s="1"/>
  <c r="BD96" i="1" a="1"/>
  <c r="BD96" i="1" s="1"/>
  <c r="BC96" i="1" a="1"/>
  <c r="BC96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L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<sst xmlns="http://schemas.openxmlformats.org/spreadsheetml/2006/main" count="5649" uniqueCount="1325">
  <si>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</si>
  <si>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</si>
  <si>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</si>
  <si>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</si>
  <si>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</si>
  <si>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</si>
  <si>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</si>
  <si>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</si>
  <si>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</si>
  <si>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</si>
  <si>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</si>
  <si>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</si>
  <si>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</si>
  <si>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</si>
  <si>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</si>
  <si>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</si>
  <si>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</si>
  <si>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</si>
  <si>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</si>
  <si>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</si>
  <si>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</si>
  <si>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</si>
  <si>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</si>
  <si>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</si>
  <si>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</si>
  <si>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</si>
  <si>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</si>
  <si>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</si>
  <si>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</si>
  <si>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</si>
  <si>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</si>
  <si>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</si>
  <si>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</si>
  <si>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</si>
  <si>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</si>
  <si>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</si>
  <si>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</si>
  <si>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</si>
  <si>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</si>
  <si>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</si>
  <si>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</si>
  <si>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</si>
  <si>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</si>
  <si>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</si>
  <si>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</si>
  <si>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</si>
  <si>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</si>
  <si>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</si>
  <si>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</si>
  <si>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</si>
  <si>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</si>
  <si>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</si>
  <si>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</si>
  <si>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</si>
  <si>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</si>
  <si>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</si>
  <si>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</si>
  <si>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</si>
  <si>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</si>
  <si>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</si>
  <si>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</si>
  <si>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</si>
  <si>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</si>
  <si>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</si>
  <si>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</si>
  <si>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</si>
  <si>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</si>
  <si>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</si>
  <si>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</si>
  <si>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</si>
  <si>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</si>
  <si>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</si>
  <si>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</si>
  <si>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</si>
  <si>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</si>
  <si>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</si>
  <si>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</si>
  <si>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</si>
  <si>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</si>
  <si>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</si>
  <si>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</si>
  <si>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</si>
  <si>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</si>
  <si>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</si>
  <si>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</si>
  <si>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</si>
  <si>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</si>
  <si>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</si>
  <si>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</si>
  <si>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</si>
  <si>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</si>
  <si>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</si>
  <si>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</si>
  <si>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</si>
  <si>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</si>
  <si>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</si>
  <si>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</si>
  <si>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</si>
  <si>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</si>
  <si>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</si>
  <si>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</si>
  <si>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</si>
  <si>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</si>
  <si>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</si>
  <si>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</si>
  <si>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</si>
  <si>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</si>
  <si>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</si>
  <si>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</si>
  <si>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</si>
  <si>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</si>
  <si>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</si>
  <si>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</si>
  <si>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</si>
  <si>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</si>
  <si>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</si>
  <si>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</si>
  <si>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</si>
  <si>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</si>
  <si>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</si>
  <si>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</si>
  <si>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</si>
  <si>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</si>
  <si>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</si>
  <si>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</si>
  <si>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</si>
  <si>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</si>
  <si>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</si>
  <si>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</si>
  <si>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</si>
  <si>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</si>
  <si>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</si>
  <si>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</si>
  <si>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</si>
  <si>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</si>
  <si>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</si>
  <si>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</si>
  <si>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</si>
  <si>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</si>
  <si>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</si>
  <si>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</si>
  <si>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</si>
  <si>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</si>
  <si>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</si>
  <si>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</si>
  <si>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</si>
  <si>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</si>
  <si>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</si>
  <si>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</si>
  <si>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</si>
  <si>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</si>
  <si>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</si>
  <si>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</si>
  <si>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</si>
  <si>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</si>
  <si>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</si>
  <si>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</si>
  <si>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</si>
  <si>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</si>
  <si>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</si>
  <si>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</si>
  <si>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</si>
  <si>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</si>
  <si>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</si>
  <si>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</si>
  <si>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</si>
  <si>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</si>
  <si>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</si>
  <si>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</si>
  <si>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</si>
  <si>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</si>
  <si>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</si>
  <si>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</si>
  <si>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</si>
  <si>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</si>
  <si>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</si>
  <si>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</si>
  <si>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</si>
  <si>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</si>
  <si>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</si>
  <si>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</si>
  <si>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</si>
  <si>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</si>
  <si>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</si>
  <si>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</si>
  <si>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</si>
  <si>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</si>
  <si>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</si>
  <si>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</si>
  <si>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</si>
  <si>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</si>
  <si>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</si>
  <si>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</si>
  <si>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</si>
  <si>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</si>
  <si>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</si>
  <si>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</si>
  <si>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</si>
  <si>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</si>
  <si>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</si>
  <si>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</si>
  <si>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</si>
  <si>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</si>
  <si>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</si>
  <si>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</si>
  <si>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</si>
  <si>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</si>
  <si>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</si>
  <si>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</si>
  <si>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</si>
  <si>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</si>
  <si>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</si>
  <si>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</si>
  <si>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</si>
  <si>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</si>
  <si>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</si>
  <si>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</si>
  <si>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</si>
  <si>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</si>
  <si>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</si>
  <si>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</si>
  <si>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</si>
  <si>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</si>
  <si>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</si>
  <si>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</si>
  <si>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</si>
  <si>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</si>
  <si>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</si>
  <si>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</si>
  <si>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</si>
  <si>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</si>
  <si>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</si>
  <si>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</si>
  <si>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</si>
  <si>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</si>
  <si>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</si>
  <si>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</si>
  <si>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</si>
  <si>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</si>
  <si>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</si>
  <si>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</si>
  <si>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</si>
  <si>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</si>
  <si>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</si>
  <si>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</si>
  <si>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</si>
  <si>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</si>
  <si>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</si>
  <si>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</si>
  <si>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</si>
  <si>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</si>
  <si>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</si>
  <si>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</si>
  <si>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</si>
  <si>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</si>
  <si>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</si>
  <si>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</si>
  <si>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</si>
  <si>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</si>
  <si>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</si>
  <si>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</si>
  <si>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</si>
  <si>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</si>
  <si>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</si>
  <si>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</si>
  <si>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</si>
  <si>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</si>
  <si>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</si>
  <si>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</si>
  <si>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</si>
  <si>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</si>
  <si>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</si>
  <si>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</si>
  <si>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</si>
  <si>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</si>
  <si>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</si>
  <si>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</si>
  <si>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</si>
  <si>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</si>
  <si>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</si>
  <si>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</si>
  <si>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</si>
  <si>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</si>
  <si>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</si>
  <si>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</si>
  <si>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</si>
  <si>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</si>
  <si>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</si>
  <si>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</si>
  <si>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</si>
  <si>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</si>
  <si>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</si>
  <si>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</si>
  <si>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</si>
  <si>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</si>
  <si>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</si>
  <si>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</si>
  <si>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</si>
  <si>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</si>
  <si>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</si>
  <si>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</si>
  <si>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</si>
  <si>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</si>
  <si>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</si>
  <si>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</si>
  <si>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</si>
  <si>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</si>
  <si>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</si>
  <si>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</si>
  <si>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</si>
  <si>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</si>
  <si>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</si>
  <si>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</si>
  <si>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</si>
  <si>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</si>
  <si>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</si>
  <si>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</si>
  <si>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</si>
  <si>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</si>
  <si>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</si>
  <si>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</si>
  <si>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</si>
  <si>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</si>
  <si>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</si>
  <si>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</si>
  <si>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</si>
  <si>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</si>
  <si>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</si>
  <si>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</si>
  <si>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</si>
  <si>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</si>
  <si>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</si>
  <si>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</si>
  <si>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</si>
  <si>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</si>
  <si>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</si>
  <si>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</si>
  <si>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</si>
  <si>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</si>
  <si>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</si>
  <si>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</si>
  <si>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</si>
  <si>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</si>
  <si>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</si>
  <si>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</si>
  <si>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</si>
  <si>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</si>
  <si>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</si>
  <si>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</si>
  <si>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</si>
  <si>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</si>
  <si>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</si>
  <si>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</si>
  <si>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</si>
  <si>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</si>
  <si>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</si>
  <si>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</si>
  <si>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</si>
  <si>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</si>
  <si>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</si>
  <si>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</si>
  <si>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</si>
  <si>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</si>
  <si>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</si>
  <si>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</si>
  <si>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</si>
  <si>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</si>
  <si>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</si>
  <si>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</si>
  <si>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</si>
  <si>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</si>
  <si>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</si>
  <si>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</si>
  <si>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</si>
  <si>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</si>
  <si>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</si>
  <si>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</si>
  <si>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</si>
  <si>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</si>
  <si>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</si>
  <si>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</si>
  <si>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</si>
  <si>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</si>
  <si>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</si>
  <si>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</si>
  <si>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</si>
  <si>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</si>
  <si>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</si>
  <si>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</si>
  <si>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</si>
  <si>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</si>
  <si>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</si>
  <si>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</si>
  <si>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</si>
  <si>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</si>
  <si>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</si>
  <si>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</si>
  <si>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</si>
  <si>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</si>
  <si>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</si>
  <si>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</si>
  <si>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</si>
  <si>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</si>
  <si>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</si>
  <si>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</si>
  <si>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</si>
  <si>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</si>
  <si>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</si>
  <si>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</si>
  <si>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</si>
  <si>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</si>
  <si>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</si>
  <si>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</si>
  <si>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</si>
  <si>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</si>
  <si>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</si>
  <si>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</si>
  <si>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</si>
  <si>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</si>
  <si>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</si>
  <si>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</si>
  <si>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</si>
  <si>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</si>
  <si>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</si>
  <si>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</si>
  <si>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</si>
  <si>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</si>
  <si>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</si>
  <si>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</si>
  <si>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</si>
  <si>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</si>
  <si>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</si>
  <si>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</si>
  <si>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</si>
  <si>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</si>
  <si>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</si>
  <si>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</si>
  <si>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</si>
  <si>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</si>
  <si>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</si>
  <si>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</si>
  <si>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</si>
  <si>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</si>
  <si>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</si>
  <si>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</si>
  <si>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</si>
  <si>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</si>
  <si>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</si>
  <si>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</si>
  <si>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</si>
  <si>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</si>
  <si>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</si>
  <si>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</si>
  <si>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</si>
  <si>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</si>
  <si>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</si>
  <si>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</si>
  <si>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</si>
  <si>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</si>
  <si>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</si>
  <si>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</si>
  <si>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</si>
  <si>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</si>
  <si>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</si>
  <si>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</si>
  <si>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</si>
  <si>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</si>
  <si>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</si>
  <si>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</si>
  <si>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</si>
  <si>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</si>
  <si>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</si>
  <si>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</si>
  <si>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</si>
  <si>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</si>
  <si>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</si>
  <si>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</si>
  <si>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</si>
  <si>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</si>
  <si>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</si>
  <si>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</si>
  <si>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</si>
  <si>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</si>
  <si>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</si>
  <si>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</si>
  <si>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</si>
  <si>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</si>
  <si>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</si>
  <si>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</si>
  <si>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</si>
  <si>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</si>
  <si>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</si>
  <si>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</si>
  <si>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</si>
  <si>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</si>
  <si>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</si>
  <si>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</si>
  <si>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</si>
  <si>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</si>
  <si>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</si>
  <si>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</si>
  <si>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</si>
  <si>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</si>
  <si>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</si>
  <si>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</si>
  <si>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</si>
  <si>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</si>
  <si>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</si>
  <si>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</si>
  <si>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</si>
  <si>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</si>
  <si>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</si>
  <si>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</si>
  <si>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</si>
  <si>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</si>
  <si>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</si>
  <si>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</si>
  <si>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</si>
  <si>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</si>
  <si>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</si>
  <si>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</si>
  <si>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</si>
  <si>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</si>
  <si>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</si>
  <si>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</si>
  <si>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</si>
  <si>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</si>
  <si>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</si>
  <si>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</si>
  <si>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</si>
  <si>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</si>
  <si>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</si>
  <si>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</si>
  <si>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</si>
  <si>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</si>
  <si>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</si>
  <si>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</si>
  <si>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</si>
  <si>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</si>
  <si>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</si>
  <si>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</si>
  <si>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</si>
  <si>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</si>
  <si>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</si>
  <si>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</si>
  <si>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</si>
  <si>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</si>
  <si>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</si>
  <si>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</si>
  <si>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</si>
  <si>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</si>
  <si>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</si>
  <si>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</si>
  <si>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</si>
  <si>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</si>
  <si>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</si>
  <si>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</si>
  <si>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</si>
  <si>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</si>
  <si>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</si>
  <si>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</si>
  <si>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</si>
  <si>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</si>
  <si>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</si>
  <si>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</si>
  <si>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</si>
  <si>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</si>
  <si>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</si>
  <si>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</si>
  <si>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</si>
  <si>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</si>
  <si>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</si>
  <si>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</si>
  <si>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</si>
  <si>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</si>
  <si>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</si>
  <si>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</si>
  <si>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</si>
  <si>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</si>
  <si>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</si>
  <si>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</si>
  <si>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</si>
  <si>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</si>
  <si>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</si>
  <si>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</si>
  <si>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</si>
  <si>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</si>
  <si>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</si>
  <si>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</si>
  <si>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</si>
  <si>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</si>
  <si>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</si>
  <si>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</si>
  <si>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</si>
  <si>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</si>
  <si>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</si>
  <si>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</si>
  <si>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</si>
  <si>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</si>
  <si>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</si>
  <si>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</si>
  <si>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</si>
  <si>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</si>
  <si>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</si>
  <si>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</si>
  <si>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</si>
  <si>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</si>
  <si>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</si>
  <si>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</si>
  <si>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</si>
  <si>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</si>
  <si>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</si>
  <si>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</si>
  <si>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</si>
  <si>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</si>
  <si>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</si>
  <si>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</si>
  <si>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</si>
  <si>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</si>
  <si>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</si>
  <si>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</si>
  <si>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</si>
  <si>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</si>
  <si>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</si>
  <si>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</si>
  <si>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</si>
  <si>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</si>
  <si>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</si>
  <si>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</si>
  <si>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</si>
  <si>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</si>
  <si>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</si>
  <si>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</si>
  <si>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</si>
  <si>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</si>
  <si>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</si>
  <si>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</si>
  <si>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</si>
  <si>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</si>
  <si>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</si>
  <si>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</si>
  <si>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</si>
  <si>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</si>
  <si>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</si>
  <si>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</si>
  <si>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</si>
  <si>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</si>
  <si>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</si>
  <si>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</si>
  <si>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</si>
  <si>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</si>
  <si>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</si>
  <si>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</si>
  <si>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</si>
  <si>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</si>
  <si>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</si>
  <si>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</si>
  <si>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</si>
  <si>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</si>
  <si>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</si>
  <si>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</si>
  <si>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</si>
  <si>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</si>
  <si>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</si>
  <si>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</si>
  <si>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</si>
  <si>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</si>
  <si>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</si>
  <si>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</si>
  <si>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</si>
  <si>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</si>
  <si>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</si>
  <si>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</si>
  <si>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</si>
  <si>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</si>
  <si>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</si>
  <si>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</si>
  <si>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</si>
  <si>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</si>
  <si>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</si>
  <si>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</si>
  <si>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</si>
  <si>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</si>
  <si>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</si>
  <si>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</si>
  <si>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</si>
  <si>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</si>
  <si>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</si>
  <si>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</si>
  <si>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</si>
  <si>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</si>
  <si>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</si>
  <si>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</si>
  <si>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</si>
  <si>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</si>
  <si>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</si>
  <si>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</si>
  <si>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</si>
  <si>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</si>
  <si>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</si>
  <si>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</si>
  <si>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</si>
  <si>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</si>
  <si>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</si>
  <si>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</si>
  <si>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</si>
  <si>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</si>
  <si>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</si>
  <si>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</si>
  <si>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</si>
  <si>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</si>
  <si>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</si>
  <si>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</si>
  <si>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</si>
  <si>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</si>
  <si>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</si>
  <si>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</si>
  <si>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</si>
  <si>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</si>
  <si>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</si>
  <si>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</si>
  <si>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</si>
  <si>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</si>
  <si>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</si>
  <si>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</si>
  <si>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</si>
  <si>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</si>
  <si>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</si>
  <si>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</si>
  <si>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</si>
  <si>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</si>
  <si>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</si>
  <si>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</si>
  <si>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</si>
  <si>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</si>
  <si>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</si>
  <si>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</si>
  <si>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</si>
  <si>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</si>
  <si>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</si>
  <si>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</si>
  <si>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</si>
  <si>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</si>
  <si>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</si>
  <si>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</si>
  <si>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</si>
  <si>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</si>
  <si>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</si>
  <si>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</si>
  <si>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</si>
  <si>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</si>
  <si>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</si>
  <si>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</si>
  <si>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</si>
  <si>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</si>
  <si>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</si>
  <si>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</si>
  <si>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</si>
  <si>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</si>
  <si>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</si>
  <si>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</si>
  <si>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</si>
  <si>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</si>
  <si>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</si>
  <si>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</si>
  <si>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</si>
  <si>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</si>
  <si>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</si>
  <si>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</si>
  <si>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</si>
  <si>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</si>
  <si>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</si>
  <si>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</si>
  <si>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</si>
  <si>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</si>
  <si>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</si>
  <si>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</si>
  <si>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</si>
  <si>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</si>
  <si>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</si>
  <si>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</si>
  <si>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</si>
  <si>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</si>
  <si>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</si>
  <si>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</si>
  <si>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</si>
  <si>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</si>
  <si>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</si>
  <si>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</si>
  <si>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</si>
  <si>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</si>
  <si>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</si>
  <si>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</si>
  <si>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</si>
  <si>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</si>
  <si>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</si>
  <si>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</si>
  <si>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</si>
  <si>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</si>
  <si>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</si>
  <si>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</si>
  <si>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</si>
  <si>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</si>
  <si>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</si>
  <si>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</si>
  <si>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</si>
  <si>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</si>
  <si>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</si>
  <si>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</si>
  <si>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</si>
  <si>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</si>
  <si>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</si>
  <si>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</si>
  <si>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</si>
  <si>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</si>
  <si>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</si>
  <si>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</si>
  <si>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</si>
  <si>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</si>
  <si>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</si>
  <si>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</si>
  <si>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</si>
  <si>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</si>
  <si>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</si>
  <si>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</si>
  <si>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</si>
  <si>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</si>
  <si>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</si>
  <si>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</si>
  <si>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</si>
  <si>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</si>
  <si>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</si>
  <si>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</si>
  <si>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</si>
  <si>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</si>
  <si>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</si>
  <si>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</si>
  <si>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</si>
  <si>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</si>
  <si>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</si>
  <si>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</si>
  <si>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</si>
  <si>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</si>
  <si>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</si>
  <si>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</si>
  <si>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</si>
  <si>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</si>
  <si>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</si>
  <si>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</si>
  <si>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</si>
  <si>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</si>
  <si>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</si>
  <si>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</si>
  <si>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</si>
  <si>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</si>
  <si>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</si>
  <si>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</si>
  <si>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</si>
  <si>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</si>
  <si>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</si>
  <si>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</si>
  <si>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</si>
  <si>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</si>
  <si>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</si>
  <si>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</si>
  <si>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</si>
  <si>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</si>
  <si>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</si>
  <si>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</si>
  <si>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</si>
  <si>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</si>
  <si>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</si>
  <si>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</si>
  <si>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</si>
  <si>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</si>
  <si>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</si>
  <si>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</si>
  <si>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</si>
  <si>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</si>
  <si>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</si>
  <si>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</si>
  <si>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</si>
  <si>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</si>
  <si>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</si>
  <si>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</si>
  <si>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</si>
  <si>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</si>
  <si>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</si>
  <si>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</si>
  <si>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</si>
  <si>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</si>
  <si>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</si>
  <si>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</si>
  <si>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</si>
  <si>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</si>
  <si>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</si>
  <si>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</si>
  <si>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</si>
  <si>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</si>
  <si>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</si>
  <si>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</si>
  <si>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</si>
  <si>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</si>
  <si>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</si>
  <si>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</si>
  <si>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</si>
  <si>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</si>
  <si>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</si>
  <si>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</si>
  <si>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</si>
  <si>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</si>
  <si>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</si>
  <si>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</si>
  <si>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</si>
  <si>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</si>
  <si>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</si>
  <si>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</si>
  <si>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</si>
  <si>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</si>
  <si>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</si>
  <si>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</si>
  <si>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</si>
  <si>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</si>
  <si>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</si>
  <si>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</si>
  <si>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</si>
  <si>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</si>
  <si>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</si>
  <si>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</si>
  <si>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</si>
  <si>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</si>
  <si>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</si>
  <si>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</si>
  <si>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</si>
  <si>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</si>
  <si>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</si>
  <si>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</si>
  <si>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</si>
  <si>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</si>
  <si>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</si>
  <si>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</si>
  <si>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</si>
  <si>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</si>
  <si>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</si>
  <si>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</si>
  <si>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</si>
  <si>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</si>
  <si>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</si>
  <si>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</si>
  <si>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</si>
  <si>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</si>
  <si>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</si>
  <si>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</si>
  <si>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</si>
  <si>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</si>
  <si>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</si>
  <si>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</si>
  <si>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</si>
  <si>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</si>
  <si>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</si>
  <si>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</si>
  <si>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</si>
  <si>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</si>
  <si>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</si>
  <si>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</si>
  <si>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</si>
  <si>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</si>
  <si>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</si>
  <si>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</si>
  <si>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</si>
  <si>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</si>
  <si>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</si>
  <si>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</si>
  <si>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</si>
  <si>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</si>
  <si>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</si>
  <si>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</si>
  <si>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</si>
  <si>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</si>
  <si>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</si>
  <si>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</si>
  <si>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</si>
  <si>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</si>
  <si>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</si>
  <si>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</si>
  <si>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</si>
  <si>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</si>
  <si>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</si>
  <si>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</si>
  <si>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</si>
  <si>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</si>
  <si>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</si>
  <si>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</si>
  <si>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</si>
  <si>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</si>
  <si>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</si>
  <si>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</si>
  <si>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</si>
  <si>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</si>
  <si>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</si>
  <si>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</si>
  <si>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</si>
  <si>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</si>
  <si>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</si>
  <si>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</si>
  <si>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</si>
  <si>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</si>
  <si>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</si>
  <si>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</si>
  <si>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</si>
  <si>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</si>
  <si>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</si>
  <si>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</si>
  <si>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</si>
  <si>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</si>
  <si>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</si>
  <si>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</si>
  <si>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</si>
  <si>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</si>
  <si>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</si>
  <si>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</si>
  <si>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</si>
  <si>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</si>
  <si>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</si>
  <si>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</si>
  <si>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</si>
  <si>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</si>
  <si>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</si>
  <si>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</si>
  <si>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</si>
  <si>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</si>
  <si>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</si>
  <si>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</si>
  <si>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</si>
  <si>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</si>
  <si>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</si>
  <si>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</si>
  <si>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</si>
  <si>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</si>
  <si>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</si>
  <si>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</si>
  <si>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</si>
  <si>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</si>
  <si>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</si>
  <si>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</si>
  <si>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</si>
  <si>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</si>
  <si>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</si>
  <si>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</si>
  <si>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</si>
  <si>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</si>
  <si>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</si>
  <si>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</si>
  <si>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</si>
  <si>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</si>
  <si>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</si>
  <si>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</si>
  <si>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</si>
  <si>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</si>
  <si>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</si>
  <si>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</si>
  <si>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</si>
  <si>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</si>
  <si>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</si>
  <si>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</si>
  <si>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</si>
  <si>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</si>
  <si>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</si>
  <si>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</si>
  <si>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</si>
  <si>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</si>
  <si>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</si>
  <si>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</si>
  <si>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</si>
  <si>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</si>
  <si>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</si>
  <si>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</si>
  <si>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</si>
  <si>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</si>
  <si>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</si>
  <si>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</si>
  <si>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</si>
  <si>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</si>
  <si>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</si>
  <si>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</si>
  <si>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</si>
  <si>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</si>
  <si>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</si>
  <si>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</si>
  <si>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</si>
  <si>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</si>
  <si>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</si>
  <si>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</si>
  <si>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</si>
  <si>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</si>
  <si>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</si>
  <si>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</si>
  <si>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</si>
  <si>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</si>
  <si>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</si>
  <si>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</si>
  <si>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</si>
  <si>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</si>
  <si>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</si>
  <si>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</si>
  <si>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</si>
  <si>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</si>
  <si>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</si>
  <si>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</si>
  <si>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</si>
  <si>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</si>
  <si>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</si>
  <si>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</si>
  <si>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</si>
  <si>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</si>
  <si>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</si>
  <si>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</si>
  <si>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</si>
  <si>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</si>
  <si>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</si>
  <si>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</si>
  <si>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</si>
  <si>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</si>
  <si>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</si>
  <si>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</si>
  <si>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</si>
  <si>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</si>
  <si>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</si>
  <si>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</si>
  <si>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</si>
  <si>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</si>
  <si>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</si>
  <si>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</si>
  <si>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</si>
  <si>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</si>
  <si>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</si>
  <si>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</si>
  <si>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</si>
  <si>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</si>
  <si>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</si>
  <si>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</si>
  <si>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</si>
  <si>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</si>
  <si>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</si>
  <si>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</si>
  <si>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</si>
  <si>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</si>
  <si>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</si>
  <si>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</si>
  <si>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</si>
  <si>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</si>
  <si>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</si>
  <si>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</si>
  <si>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</si>
  <si>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</si>
  <si>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</si>
  <si>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</si>
  <si>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</si>
  <si>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</si>
  <si>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</si>
  <si>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</si>
  <si>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</si>
  <si>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</si>
  <si>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</si>
  <si>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</si>
  <si>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</si>
  <si>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</si>
  <si>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</si>
  <si>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</si>
  <si>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</si>
  <si>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</si>
  <si>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</si>
  <si>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</si>
  <si>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</si>
  <si>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</si>
  <si>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</si>
  <si>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</si>
  <si>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</si>
  <si>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</si>
  <si>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</si>
  <si>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</si>
  <si>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</si>
  <si>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</si>
  <si>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</si>
  <si>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</si>
  <si>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</si>
  <si>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</si>
  <si>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</si>
  <si>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</si>
  <si>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</si>
  <si>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</si>
  <si>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</si>
  <si>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</si>
  <si>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</si>
  <si>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</si>
  <si>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</si>
  <si>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</si>
  <si>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</si>
  <si>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</si>
  <si>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</si>
  <si>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</si>
  <si>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</si>
  <si>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</si>
  <si>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</si>
  <si>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</si>
  <si>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</si>
  <si>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</si>
  <si>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</si>
  <si>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</si>
  <si>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</si>
  <si>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</si>
  <si>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</si>
  <si>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</si>
  <si>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</si>
  <si>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</si>
  <si>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</si>
  <si>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</si>
  <si>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</si>
  <si>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</si>
  <si>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</si>
  <si>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</si>
  <si>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</si>
  <si>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</si>
  <si>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</si>
  <si>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</si>
  <si>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</si>
  <si>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</si>
  <si>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</si>
  <si>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</si>
  <si>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</si>
  <si>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</si>
  <si>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</si>
  <si>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</si>
  <si>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</si>
  <si>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</si>
  <si>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</si>
  <si>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</si>
  <si>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</si>
  <si>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</si>
  <si>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</si>
  <si>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</si>
  <si>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</si>
  <si>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</si>
  <si>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perda de 1h50h com viagem de medição, penalização pelo RDC e engate de eixo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</si>
  <si>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</si>
  <si>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</si>
  <si>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</si>
  <si>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</si>
  <si>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</si>
  <si>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</si>
  <si>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</si>
  <si>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</si>
  <si>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</si>
  <si>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09:07/Realizado a descarga de dormentes no km 62 das 10:09 até 11:04/Descarregados 360 dormentes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</si>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</sst>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9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98" dataDxfId="497" headerRowBorderDxfId="495" tableBorderDxfId="496" totalsRowBorderDxfId="494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3"/>
    <tableColumn id="11" xr3:uid="{33520CA5-F846-4E76-93B5-CB06B5FE2FAB}" name="Coordenação Cod" dataDxfId="492"/>
    <tableColumn id="2" xr3:uid="{C84FE88F-829A-43C2-9585-F43A9E153FAA}" name="Coordenação" dataDxfId="491"/>
    <tableColumn id="3" xr3:uid="{CF353A97-A9EF-46B5-8824-245D2CB759D0}" name="Gerência" dataDxfId="490"/>
    <tableColumn id="4" xr3:uid="{062C67FE-0D06-4582-BA9C-B087681F34EC}" name="SUB" dataDxfId="489"/>
    <tableColumn id="5" xr3:uid="{1DF130D1-4D15-4DFF-8266-F1B81CAA897E}" name="KM Inicio" dataDxfId="488"/>
    <tableColumn id="6" xr3:uid="{A344A0E9-F964-4FE5-9EB0-2661309404E9}" name="KM Fim" dataDxfId="487"/>
    <tableColumn id="7" xr3:uid="{B0ED4DF3-274E-46B6-A2D1-0985F47224C1}" name="Trecho" dataDxfId="486"/>
    <tableColumn id="8" xr3:uid="{1DE44FFC-B2F5-4DE5-A7E5-915DA69A16F8}" name="SB" dataDxfId="485"/>
    <tableColumn id="9" xr3:uid="{7841069B-E29E-4A5E-B561-931B24D14782}" name="NOME SUB" dataDxfId="484"/>
    <tableColumn id="10" xr3:uid="{01B251F8-5EA1-4C87-81E3-9BD14100B544}" name="Trecho Coordenação" dataDxfId="48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2"/>
    <tableColumn id="8" xr3:uid="{98E82858-1ECA-4DB3-8AE4-BBB972FC487D}" name="CORRELATO" dataDxfId="48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1" activePane="topRight" state="frozen"/>
      <selection pane="topRight" activeCell="A61" sqref="A61:XFD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4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4" t="s">
        <v>1043</v>
      </c>
      <c r="AZ3" s="64"/>
      <c r="BA3" s="282"/>
      <c r="BB3" s="283"/>
      <c r="BC3" s="262" t="s">
        <v>1036</v>
      </c>
      <c r="BD3" s="263"/>
      <c r="BE3" s="263"/>
      <c r="BF3" s="264"/>
      <c r="BG3" s="63"/>
      <c r="BH3" s="276"/>
      <c r="BI3" s="277"/>
      <c r="BJ3" s="277"/>
      <c r="BK3" s="278"/>
      <c r="BL3" s="63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>
        <v>200</v>
      </c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 t="s">
        <v>541</v>
      </c>
      <c r="BN56" s="141" t="s">
        <v>560</v>
      </c>
      <c r="BO56" s="141" t="s">
        <v>647</v>
      </c>
      <c r="BP56" s="238"/>
      <c r="BQ56" s="19">
        <f>IF(OR(B56="",F56=""),"*",AY56/P56)</f>
        <v>0.45555555555555527</v>
      </c>
      <c r="BR56" s="19">
        <f t="shared" si="2"/>
        <v>0.13071895424836602</v>
      </c>
      <c r="BS56" s="242" t="str">
        <f t="shared" si="3"/>
        <v>CCOCirculação</v>
      </c>
      <c r="BT56" s="8" t="str">
        <f>IF(BN56="","",SUBSTITUTE(BM56," ","")&amp;SUBSTITUTE(BN56," ",""))</f>
        <v>CCOCirculaçãoIntervaloContrato</v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0.41666666666666669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0.12499999999999994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0.99999999999999956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0.41666666666666669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0.12499999999999994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0.99999999999999956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4.1666666666666664E-2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>
        <v>0.66874999999999996</v>
      </c>
      <c r="AT60" s="117">
        <v>0.71458333333333335</v>
      </c>
      <c r="AU60" s="163"/>
      <c r="AV60" s="163"/>
      <c r="AW60" s="14"/>
      <c r="AX60" s="14"/>
      <c r="AY60" s="12">
        <f>IF(D60="","*",IFERROR(IF(ISODD(COUNT(AS60:AX60)),"ERRO",SUM((AT60-AS60),(AV60-AU60),(AX60-AW60))),"ERRO"))</f>
        <v>4.5833333333333393E-2</v>
      </c>
      <c r="AZ60" s="189"/>
      <c r="BA60" s="118">
        <v>936</v>
      </c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 t="s">
        <v>546</v>
      </c>
      <c r="BN60" s="141" t="s">
        <v>546</v>
      </c>
      <c r="BO60" s="141" t="s">
        <v>546</v>
      </c>
      <c r="BP60" s="238"/>
      <c r="BQ60" s="19">
        <f>IF(OR(B60="",F60=""),"*",AY60/P60)</f>
        <v>1.1000000000000014</v>
      </c>
      <c r="BR60" s="19">
        <f t="shared" si="2"/>
        <v>1</v>
      </c>
      <c r="BS60" s="242" t="str">
        <f t="shared" si="3"/>
        <v>OK</v>
      </c>
      <c r="BT60" s="8" t="str">
        <f>IF(BN60="","",SUBSTITUTE(BM60," ","")&amp;SUBSTITUTE(BN60," ",""))</f>
        <v>OKOK</v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17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>
        <v>0.53055555555555556</v>
      </c>
      <c r="AT62" s="117">
        <v>0.61527777777777781</v>
      </c>
      <c r="AU62" s="163"/>
      <c r="AV62" s="163"/>
      <c r="AW62" s="14"/>
      <c r="AX62" s="14"/>
      <c r="AY62" s="12">
        <f>IF(D62="","*",IFERROR(IF(ISODD(COUNT(AS62:AX62)),"ERRO",SUM((AT62-AS62),(AV62-AU62),(AX62-AW62))),"ERRO"))</f>
        <v>8.4722222222222254E-2</v>
      </c>
      <c r="AZ62" s="189"/>
      <c r="BA62" s="118">
        <v>960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 t="s">
        <v>546</v>
      </c>
      <c r="BN62" s="141" t="s">
        <v>546</v>
      </c>
      <c r="BO62" s="141" t="s">
        <v>546</v>
      </c>
      <c r="BP62" s="238" t="s">
        <v>520</v>
      </c>
      <c r="BQ62" s="19">
        <f>IF(OR(B62="",F62=""),"*",AY62/P62)</f>
        <v>2.0333333333333341</v>
      </c>
      <c r="BR62" s="19">
        <f t="shared" si="2"/>
        <v>1.6</v>
      </c>
      <c r="BS62" s="242" t="str">
        <f t="shared" si="3"/>
        <v>OK</v>
      </c>
      <c r="BT62" s="8" t="str">
        <f>IF(BN62="","",SUBSTITUTE(BM62," ","")&amp;SUBSTITUTE(BN62," ",""))</f>
        <v>OKOK</v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18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>
        <v>0.46388888888888891</v>
      </c>
      <c r="AU65" s="163"/>
      <c r="AV65" s="163"/>
      <c r="AW65" s="14"/>
      <c r="AX65" s="14"/>
      <c r="AY65" s="12">
        <f>IF(D65="","*",IFERROR(IF(ISODD(COUNT(AS65:AX65)),"ERRO",SUM((AT65-AS65),(AV65-AU65),(AX65-AW65))),"ERRO"))</f>
        <v>5.902777777777779E-2</v>
      </c>
      <c r="AZ65" s="189"/>
      <c r="BA65" s="118">
        <v>825</v>
      </c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 t="s">
        <v>538</v>
      </c>
      <c r="BN65" s="141" t="s">
        <v>557</v>
      </c>
      <c r="BO65" s="141" t="s">
        <v>662</v>
      </c>
      <c r="BP65" s="238" t="s">
        <v>1243</v>
      </c>
      <c r="BQ65" s="19">
        <f>IF(OR(B65="",F65=""),"*",AY65/P65)</f>
        <v>0.47222222222222232</v>
      </c>
      <c r="BR65" s="19">
        <f t="shared" si="2"/>
        <v>0.30691964285714285</v>
      </c>
      <c r="BS65" s="242" t="str">
        <f t="shared" si="3"/>
        <v>Mecanização</v>
      </c>
      <c r="BT65" s="8" t="str">
        <f>IF(BN65="","",SUBSTITUTE(BM65," ","")&amp;SUBSTITUTE(BN65," ",""))</f>
        <v>MecanizaçãoOperação</v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1244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1245</v>
      </c>
      <c r="N66" s="114" t="s">
        <v>1246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1247</v>
      </c>
      <c r="W66" s="114" t="s">
        <v>1248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1247</v>
      </c>
      <c r="W67" s="114" t="s">
        <v>1249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1247</v>
      </c>
      <c r="W68" s="114" t="s">
        <v>1250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4.1666666666666664E-2</v>
      </c>
      <c r="Q69" s="114">
        <v>300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1247</v>
      </c>
      <c r="W69" s="114" t="s">
        <v>1251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>
        <v>0.33194444444444443</v>
      </c>
      <c r="AS69" s="117">
        <v>0.42291666666666666</v>
      </c>
      <c r="AT69" s="117">
        <v>0.46458333333333335</v>
      </c>
      <c r="AU69" s="163"/>
      <c r="AV69" s="163"/>
      <c r="AW69" s="14"/>
      <c r="AX69" s="14"/>
      <c r="AY69" s="12">
        <f>IF(D69="","*",IFERROR(IF(ISODD(COUNT(AS69:AX69)),"ERRO",SUM((AT69-AS69),(AV69-AU69),(AX69-AW69))),"ERRO"))</f>
        <v>4.1666666666666685E-2</v>
      </c>
      <c r="AZ69" s="189"/>
      <c r="BA69" s="118">
        <v>360</v>
      </c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1252</v>
      </c>
      <c r="BK69" s="236" t="s">
        <v>1253</v>
      </c>
      <c r="BL69" s="16"/>
      <c r="BM69" s="141" t="s">
        <v>546</v>
      </c>
      <c r="BN69" s="141" t="s">
        <v>546</v>
      </c>
      <c r="BO69" s="141" t="s">
        <v>546</v>
      </c>
      <c r="BP69" s="238"/>
      <c r="BQ69" s="19">
        <f>IF(OR(B69="",F69=""),"*",AY69/P69)</f>
        <v>1.0000000000000004</v>
      </c>
      <c r="BR69" s="19">
        <f t="shared" si="2"/>
        <v>1.2</v>
      </c>
      <c r="BS69" s="242" t="str">
        <f t="shared" si="3"/>
        <v>OK</v>
      </c>
      <c r="BT69" s="8" t="str">
        <f>IF(BN69="","",SUBSTITUTE(BM69," ","")&amp;SUBSTITUTE(BN69," ",""))</f>
        <v>OKOK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1247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18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1247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18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18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>
        <v>0</v>
      </c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>
        <v>0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 t="s">
        <v>525</v>
      </c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 t="s">
        <v>525</v>
      </c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 t="s">
        <v>525</v>
      </c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9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 t="s">
        <v>515</v>
      </c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 t="s">
        <v>525</v>
      </c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 t="s">
        <v>525</v>
      </c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 t="s">
        <v>525</v>
      </c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 t="s">
        <v>525</v>
      </c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 t="s">
        <v>525</v>
      </c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 t="s">
        <v>525</v>
      </c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 t="s">
        <v>525</v>
      </c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 t="s">
        <v>525</v>
      </c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 t="s">
        <v>525</v>
      </c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 t="s">
        <v>525</v>
      </c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 t="s">
        <v>525</v>
      </c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 t="s">
        <v>525</v>
      </c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 t="s">
        <v>525</v>
      </c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1:Z192 Y87:Y88 Z86:Z97 Y90 Y92:Y96 Y98:Z102 Y103:Y104 Y106:Y107 Z110 Y109:Y110">
    <cfRule type="cellIs" dxfId="480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1:Z192 Y87:Y88 Z86:Z97 Y90 Y92:Y96 Y98:Z102 Y103:Y104 Y106:Y107 Z110 Y109:Y110">
    <cfRule type="cellIs" dxfId="479" priority="975" operator="equal">
      <formula>"NÃO"</formula>
    </cfRule>
    <cfRule type="cellIs" dxfId="478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77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76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75" priority="43392" operator="equal">
      <formula>"*"</formula>
    </cfRule>
    <cfRule type="cellIs" dxfId="474" priority="43393" operator="greaterThanOrEqual">
      <formula>1</formula>
    </cfRule>
    <cfRule type="cellIs" dxfId="473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2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73:BP74 BP90 BP62:BP63 BP65:BP69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1" priority="813" operator="equal">
      <formula>"OPORTUNIDADE"</formula>
    </cfRule>
  </conditionalFormatting>
  <conditionalFormatting sqref="Z193">
    <cfRule type="cellIs" dxfId="470" priority="811" operator="equal">
      <formula>"NÃO"</formula>
    </cfRule>
    <cfRule type="cellIs" dxfId="469" priority="812" operator="equal">
      <formula>"SIM"</formula>
    </cfRule>
  </conditionalFormatting>
  <conditionalFormatting sqref="Z195">
    <cfRule type="cellIs" dxfId="468" priority="810" operator="equal">
      <formula>"OPORTUNIDADE"</formula>
    </cfRule>
  </conditionalFormatting>
  <conditionalFormatting sqref="Z195">
    <cfRule type="cellIs" dxfId="467" priority="808" operator="equal">
      <formula>"NÃO"</formula>
    </cfRule>
    <cfRule type="cellIs" dxfId="466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65" priority="803" operator="equal">
      <formula>"OPORTUNIDADE"</formula>
    </cfRule>
  </conditionalFormatting>
  <conditionalFormatting sqref="Y193">
    <cfRule type="cellIs" dxfId="464" priority="801" operator="equal">
      <formula>"NÃO"</formula>
    </cfRule>
    <cfRule type="cellIs" dxfId="463" priority="802" operator="equal">
      <formula>"SIM"</formula>
    </cfRule>
  </conditionalFormatting>
  <conditionalFormatting sqref="Y195">
    <cfRule type="cellIs" dxfId="462" priority="800" operator="equal">
      <formula>"OPORTUNIDADE"</formula>
    </cfRule>
  </conditionalFormatting>
  <conditionalFormatting sqref="Y195">
    <cfRule type="cellIs" dxfId="461" priority="798" operator="equal">
      <formula>"NÃO"</formula>
    </cfRule>
    <cfRule type="cellIs" dxfId="460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59" priority="749" operator="equal">
      <formula>"OPORTUNIDADE"</formula>
    </cfRule>
  </conditionalFormatting>
  <conditionalFormatting sqref="Z212">
    <cfRule type="cellIs" dxfId="458" priority="747" operator="equal">
      <formula>"NÃO"</formula>
    </cfRule>
    <cfRule type="cellIs" dxfId="457" priority="748" operator="equal">
      <formula>"SIM"</formula>
    </cfRule>
  </conditionalFormatting>
  <conditionalFormatting sqref="Y212:Y216">
    <cfRule type="cellIs" dxfId="456" priority="746" operator="equal">
      <formula>"OPORTUNIDADE"</formula>
    </cfRule>
  </conditionalFormatting>
  <conditionalFormatting sqref="Y212:Y216">
    <cfRule type="cellIs" dxfId="455" priority="744" operator="equal">
      <formula>"NÃO"</formula>
    </cfRule>
    <cfRule type="cellIs" dxfId="454" priority="745" operator="equal">
      <formula>"SIM"</formula>
    </cfRule>
  </conditionalFormatting>
  <conditionalFormatting sqref="Y210">
    <cfRule type="cellIs" dxfId="453" priority="743" operator="equal">
      <formula>"OPORTUNIDADE"</formula>
    </cfRule>
  </conditionalFormatting>
  <conditionalFormatting sqref="Y210">
    <cfRule type="cellIs" dxfId="452" priority="741" operator="equal">
      <formula>"NÃO"</formula>
    </cfRule>
    <cfRule type="cellIs" dxfId="451" priority="742" operator="equal">
      <formula>"SIM"</formula>
    </cfRule>
  </conditionalFormatting>
  <conditionalFormatting sqref="Y209">
    <cfRule type="cellIs" dxfId="450" priority="740" operator="equal">
      <formula>"OPORTUNIDADE"</formula>
    </cfRule>
  </conditionalFormatting>
  <conditionalFormatting sqref="Y209">
    <cfRule type="cellIs" dxfId="449" priority="738" operator="equal">
      <formula>"NÃO"</formula>
    </cfRule>
    <cfRule type="cellIs" dxfId="448" priority="739" operator="equal">
      <formula>"SIM"</formula>
    </cfRule>
  </conditionalFormatting>
  <conditionalFormatting sqref="Y208">
    <cfRule type="cellIs" dxfId="447" priority="737" operator="equal">
      <formula>"OPORTUNIDADE"</formula>
    </cfRule>
  </conditionalFormatting>
  <conditionalFormatting sqref="Y208">
    <cfRule type="cellIs" dxfId="446" priority="735" operator="equal">
      <formula>"NÃO"</formula>
    </cfRule>
    <cfRule type="cellIs" dxfId="445" priority="736" operator="equal">
      <formula>"SIM"</formula>
    </cfRule>
  </conditionalFormatting>
  <conditionalFormatting sqref="Y207">
    <cfRule type="cellIs" dxfId="444" priority="734" operator="equal">
      <formula>"OPORTUNIDADE"</formula>
    </cfRule>
  </conditionalFormatting>
  <conditionalFormatting sqref="Y207">
    <cfRule type="cellIs" dxfId="443" priority="732" operator="equal">
      <formula>"NÃO"</formula>
    </cfRule>
    <cfRule type="cellIs" dxfId="442" priority="733" operator="equal">
      <formula>"SIM"</formula>
    </cfRule>
  </conditionalFormatting>
  <conditionalFormatting sqref="Y206">
    <cfRule type="cellIs" dxfId="441" priority="731" operator="equal">
      <formula>"OPORTUNIDADE"</formula>
    </cfRule>
  </conditionalFormatting>
  <conditionalFormatting sqref="Y206">
    <cfRule type="cellIs" dxfId="440" priority="729" operator="equal">
      <formula>"NÃO"</formula>
    </cfRule>
    <cfRule type="cellIs" dxfId="439" priority="730" operator="equal">
      <formula>"SIM"</formula>
    </cfRule>
  </conditionalFormatting>
  <conditionalFormatting sqref="Y205">
    <cfRule type="cellIs" dxfId="438" priority="728" operator="equal">
      <formula>"OPORTUNIDADE"</formula>
    </cfRule>
  </conditionalFormatting>
  <conditionalFormatting sqref="Y205">
    <cfRule type="cellIs" dxfId="437" priority="726" operator="equal">
      <formula>"NÃO"</formula>
    </cfRule>
    <cfRule type="cellIs" dxfId="436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35" priority="714" operator="equal">
      <formula>"OPORTUNIDADE"</formula>
    </cfRule>
  </conditionalFormatting>
  <conditionalFormatting sqref="Y223">
    <cfRule type="cellIs" dxfId="434" priority="712" operator="equal">
      <formula>"NÃO"</formula>
    </cfRule>
    <cfRule type="cellIs" dxfId="433" priority="713" operator="equal">
      <formula>"SIM"</formula>
    </cfRule>
  </conditionalFormatting>
  <conditionalFormatting sqref="Y231">
    <cfRule type="cellIs" dxfId="432" priority="708" operator="equal">
      <formula>"OPORTUNIDADE"</formula>
    </cfRule>
  </conditionalFormatting>
  <conditionalFormatting sqref="Y231">
    <cfRule type="cellIs" dxfId="431" priority="706" operator="equal">
      <formula>"NÃO"</formula>
    </cfRule>
    <cfRule type="cellIs" dxfId="430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29" priority="689" operator="equal">
      <formula>"OPORTUNIDADE"</formula>
    </cfRule>
  </conditionalFormatting>
  <conditionalFormatting sqref="Y243:Z243">
    <cfRule type="cellIs" dxfId="428" priority="687" operator="equal">
      <formula>"NÃO"</formula>
    </cfRule>
    <cfRule type="cellIs" dxfId="427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26" priority="682" operator="equal">
      <formula>"OPORTUNIDADE"</formula>
    </cfRule>
  </conditionalFormatting>
  <conditionalFormatting sqref="Z240">
    <cfRule type="cellIs" dxfId="425" priority="680" operator="equal">
      <formula>"NÃO"</formula>
    </cfRule>
    <cfRule type="cellIs" dxfId="424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3" priority="631" operator="equal">
      <formula>"OPORTUNIDADE"</formula>
    </cfRule>
  </conditionalFormatting>
  <conditionalFormatting sqref="Y6:Y7">
    <cfRule type="cellIs" dxfId="422" priority="629" operator="equal">
      <formula>"NÃO"</formula>
    </cfRule>
    <cfRule type="cellIs" dxfId="421" priority="630" operator="equal">
      <formula>"SIM"</formula>
    </cfRule>
  </conditionalFormatting>
  <conditionalFormatting sqref="Z7">
    <cfRule type="cellIs" dxfId="420" priority="615" operator="equal">
      <formula>"OPORTUNIDADE"</formula>
    </cfRule>
  </conditionalFormatting>
  <conditionalFormatting sqref="Z7">
    <cfRule type="cellIs" dxfId="419" priority="613" operator="equal">
      <formula>"NÃO"</formula>
    </cfRule>
    <cfRule type="cellIs" dxfId="418" priority="614" operator="equal">
      <formula>"SIM"</formula>
    </cfRule>
  </conditionalFormatting>
  <conditionalFormatting sqref="AZ7">
    <cfRule type="expression" dxfId="417" priority="625">
      <formula>#REF!=1</formula>
    </cfRule>
  </conditionalFormatting>
  <conditionalFormatting sqref="BE7 U7">
    <cfRule type="cellIs" dxfId="416" priority="624" operator="equal">
      <formula>"ERRO"</formula>
    </cfRule>
  </conditionalFormatting>
  <conditionalFormatting sqref="BP7">
    <cfRule type="cellIs" dxfId="415" priority="619" operator="equal">
      <formula>"Produção e Intervalo"</formula>
    </cfRule>
    <cfRule type="cellIs" dxfId="414" priority="620" operator="equal">
      <formula>"Aderente"</formula>
    </cfRule>
    <cfRule type="cellIs" dxfId="413" priority="621" operator="equal">
      <formula>"Intervalo"</formula>
    </cfRule>
    <cfRule type="cellIs" dxfId="412" priority="622" operator="equal">
      <formula>"Produção"</formula>
    </cfRule>
    <cfRule type="cellIs" dxfId="411" priority="623" operator="equal">
      <formula>"ERRO"</formula>
    </cfRule>
  </conditionalFormatting>
  <conditionalFormatting sqref="BQ7:BR7">
    <cfRule type="cellIs" dxfId="410" priority="616" operator="equal">
      <formula>"*"</formula>
    </cfRule>
    <cfRule type="cellIs" dxfId="409" priority="617" operator="greaterThanOrEqual">
      <formula>1</formula>
    </cfRule>
    <cfRule type="cellIs" dxfId="408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07" priority="597" operator="equal">
      <formula>"OPORTUNIDADE"</formula>
    </cfRule>
  </conditionalFormatting>
  <conditionalFormatting sqref="Z6">
    <cfRule type="cellIs" dxfId="406" priority="595" operator="equal">
      <formula>"NÃO"</formula>
    </cfRule>
    <cfRule type="cellIs" dxfId="405" priority="596" operator="equal">
      <formula>"SIM"</formula>
    </cfRule>
  </conditionalFormatting>
  <conditionalFormatting sqref="AZ6">
    <cfRule type="expression" dxfId="404" priority="607">
      <formula>#REF!=1</formula>
    </cfRule>
  </conditionalFormatting>
  <conditionalFormatting sqref="U6 BE6 AY6:AY124">
    <cfRule type="cellIs" dxfId="403" priority="606" operator="equal">
      <formula>"ERRO"</formula>
    </cfRule>
  </conditionalFormatting>
  <conditionalFormatting sqref="BP6">
    <cfRule type="cellIs" dxfId="402" priority="601" operator="equal">
      <formula>"Produção e Intervalo"</formula>
    </cfRule>
    <cfRule type="cellIs" dxfId="401" priority="602" operator="equal">
      <formula>"Aderente"</formula>
    </cfRule>
    <cfRule type="cellIs" dxfId="400" priority="603" operator="equal">
      <formula>"Intervalo"</formula>
    </cfRule>
    <cfRule type="cellIs" dxfId="399" priority="604" operator="equal">
      <formula>"Produção"</formula>
    </cfRule>
    <cfRule type="cellIs" dxfId="398" priority="605" operator="equal">
      <formula>"ERRO"</formula>
    </cfRule>
  </conditionalFormatting>
  <conditionalFormatting sqref="BQ6:BR6">
    <cfRule type="cellIs" dxfId="397" priority="598" operator="equal">
      <formula>"*"</formula>
    </cfRule>
    <cfRule type="cellIs" dxfId="396" priority="599" operator="greaterThanOrEqual">
      <formula>1</formula>
    </cfRule>
    <cfRule type="cellIs" dxfId="395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394" priority="579" operator="equal">
      <formula>"OPORTUNIDADE"</formula>
    </cfRule>
  </conditionalFormatting>
  <conditionalFormatting sqref="Z8">
    <cfRule type="cellIs" dxfId="393" priority="577" operator="equal">
      <formula>"NÃO"</formula>
    </cfRule>
    <cfRule type="cellIs" dxfId="392" priority="578" operator="equal">
      <formula>"SIM"</formula>
    </cfRule>
  </conditionalFormatting>
  <conditionalFormatting sqref="AZ8">
    <cfRule type="expression" dxfId="391" priority="589">
      <formula>#REF!=1</formula>
    </cfRule>
  </conditionalFormatting>
  <conditionalFormatting sqref="BE8 U8">
    <cfRule type="cellIs" dxfId="390" priority="588" operator="equal">
      <formula>"ERRO"</formula>
    </cfRule>
  </conditionalFormatting>
  <conditionalFormatting sqref="BP8">
    <cfRule type="cellIs" dxfId="389" priority="583" operator="equal">
      <formula>"Produção e Intervalo"</formula>
    </cfRule>
    <cfRule type="cellIs" dxfId="388" priority="584" operator="equal">
      <formula>"Aderente"</formula>
    </cfRule>
    <cfRule type="cellIs" dxfId="387" priority="585" operator="equal">
      <formula>"Intervalo"</formula>
    </cfRule>
    <cfRule type="cellIs" dxfId="386" priority="586" operator="equal">
      <formula>"Produção"</formula>
    </cfRule>
    <cfRule type="cellIs" dxfId="385" priority="587" operator="equal">
      <formula>"ERRO"</formula>
    </cfRule>
  </conditionalFormatting>
  <conditionalFormatting sqref="BQ8:BR8 BQ9:BQ806">
    <cfRule type="cellIs" dxfId="384" priority="580" operator="equal">
      <formula>"*"</formula>
    </cfRule>
    <cfRule type="cellIs" dxfId="383" priority="581" operator="greaterThanOrEqual">
      <formula>1</formula>
    </cfRule>
    <cfRule type="cellIs" dxfId="382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1" priority="575" operator="equal">
      <formula>"OPORTUNIDADE"</formula>
    </cfRule>
  </conditionalFormatting>
  <conditionalFormatting sqref="Y8">
    <cfRule type="cellIs" dxfId="380" priority="573" operator="equal">
      <formula>"NÃO"</formula>
    </cfRule>
    <cfRule type="cellIs" dxfId="379" priority="574" operator="equal">
      <formula>"SIM"</formula>
    </cfRule>
  </conditionalFormatting>
  <conditionalFormatting sqref="Z12">
    <cfRule type="cellIs" dxfId="378" priority="559" operator="equal">
      <formula>"OPORTUNIDADE"</formula>
    </cfRule>
  </conditionalFormatting>
  <conditionalFormatting sqref="Z12">
    <cfRule type="cellIs" dxfId="377" priority="557" operator="equal">
      <formula>"NÃO"</formula>
    </cfRule>
    <cfRule type="cellIs" dxfId="376" priority="558" operator="equal">
      <formula>"SIM"</formula>
    </cfRule>
  </conditionalFormatting>
  <conditionalFormatting sqref="AZ12">
    <cfRule type="expression" dxfId="375" priority="569">
      <formula>#REF!=1</formula>
    </cfRule>
  </conditionalFormatting>
  <conditionalFormatting sqref="U12 BE12">
    <cfRule type="cellIs" dxfId="374" priority="568" operator="equal">
      <formula>"ERRO"</formula>
    </cfRule>
  </conditionalFormatting>
  <conditionalFormatting sqref="BP12">
    <cfRule type="cellIs" dxfId="373" priority="563" operator="equal">
      <formula>"Produção e Intervalo"</formula>
    </cfRule>
    <cfRule type="cellIs" dxfId="372" priority="564" operator="equal">
      <formula>"Aderente"</formula>
    </cfRule>
    <cfRule type="cellIs" dxfId="371" priority="565" operator="equal">
      <formula>"Intervalo"</formula>
    </cfRule>
    <cfRule type="cellIs" dxfId="370" priority="566" operator="equal">
      <formula>"Produção"</formula>
    </cfRule>
    <cfRule type="cellIs" dxfId="369" priority="567" operator="equal">
      <formula>"ERRO"</formula>
    </cfRule>
  </conditionalFormatting>
  <conditionalFormatting sqref="BR12">
    <cfRule type="cellIs" dxfId="368" priority="560" operator="equal">
      <formula>"*"</formula>
    </cfRule>
    <cfRule type="cellIs" dxfId="367" priority="561" operator="greaterThanOrEqual">
      <formula>1</formula>
    </cfRule>
    <cfRule type="cellIs" dxfId="366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65" priority="554" operator="equal">
      <formula>"OPORTUNIDADE"</formula>
    </cfRule>
  </conditionalFormatting>
  <conditionalFormatting sqref="Y12">
    <cfRule type="cellIs" dxfId="364" priority="552" operator="equal">
      <formula>"NÃO"</formula>
    </cfRule>
    <cfRule type="cellIs" dxfId="363" priority="553" operator="equal">
      <formula>"SIM"</formula>
    </cfRule>
  </conditionalFormatting>
  <conditionalFormatting sqref="Z30">
    <cfRule type="cellIs" dxfId="362" priority="537" operator="equal">
      <formula>"OPORTUNIDADE"</formula>
    </cfRule>
  </conditionalFormatting>
  <conditionalFormatting sqref="Z30">
    <cfRule type="cellIs" dxfId="361" priority="535" operator="equal">
      <formula>"NÃO"</formula>
    </cfRule>
    <cfRule type="cellIs" dxfId="360" priority="536" operator="equal">
      <formula>"SIM"</formula>
    </cfRule>
  </conditionalFormatting>
  <conditionalFormatting sqref="AZ30">
    <cfRule type="expression" dxfId="359" priority="547">
      <formula>#REF!=1</formula>
    </cfRule>
  </conditionalFormatting>
  <conditionalFormatting sqref="U30 BE30">
    <cfRule type="cellIs" dxfId="358" priority="546" operator="equal">
      <formula>"ERRO"</formula>
    </cfRule>
  </conditionalFormatting>
  <conditionalFormatting sqref="BP30">
    <cfRule type="cellIs" dxfId="357" priority="541" operator="equal">
      <formula>"Produção e Intervalo"</formula>
    </cfRule>
    <cfRule type="cellIs" dxfId="356" priority="542" operator="equal">
      <formula>"Aderente"</formula>
    </cfRule>
    <cfRule type="cellIs" dxfId="355" priority="543" operator="equal">
      <formula>"Intervalo"</formula>
    </cfRule>
    <cfRule type="cellIs" dxfId="354" priority="544" operator="equal">
      <formula>"Produção"</formula>
    </cfRule>
    <cfRule type="cellIs" dxfId="353" priority="545" operator="equal">
      <formula>"ERRO"</formula>
    </cfRule>
  </conditionalFormatting>
  <conditionalFormatting sqref="BR30">
    <cfRule type="cellIs" dxfId="352" priority="538" operator="equal">
      <formula>"*"</formula>
    </cfRule>
    <cfRule type="cellIs" dxfId="351" priority="539" operator="greaterThanOrEqual">
      <formula>1</formula>
    </cfRule>
    <cfRule type="cellIs" dxfId="350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9" priority="520" operator="equal">
      <formula>"OPORTUNIDADE"</formula>
    </cfRule>
  </conditionalFormatting>
  <conditionalFormatting sqref="Z29">
    <cfRule type="cellIs" dxfId="348" priority="518" operator="equal">
      <formula>"NÃO"</formula>
    </cfRule>
    <cfRule type="cellIs" dxfId="347" priority="519" operator="equal">
      <formula>"SIM"</formula>
    </cfRule>
  </conditionalFormatting>
  <conditionalFormatting sqref="AZ29">
    <cfRule type="expression" dxfId="346" priority="530">
      <formula>#REF!=1</formula>
    </cfRule>
  </conditionalFormatting>
  <conditionalFormatting sqref="U29 BE29">
    <cfRule type="cellIs" dxfId="345" priority="529" operator="equal">
      <formula>"ERRO"</formula>
    </cfRule>
  </conditionalFormatting>
  <conditionalFormatting sqref="BP29">
    <cfRule type="cellIs" dxfId="344" priority="524" operator="equal">
      <formula>"Produção e Intervalo"</formula>
    </cfRule>
    <cfRule type="cellIs" dxfId="343" priority="525" operator="equal">
      <formula>"Aderente"</formula>
    </cfRule>
    <cfRule type="cellIs" dxfId="342" priority="526" operator="equal">
      <formula>"Intervalo"</formula>
    </cfRule>
    <cfRule type="cellIs" dxfId="341" priority="527" operator="equal">
      <formula>"Produção"</formula>
    </cfRule>
    <cfRule type="cellIs" dxfId="340" priority="528" operator="equal">
      <formula>"ERRO"</formula>
    </cfRule>
  </conditionalFormatting>
  <conditionalFormatting sqref="BR29">
    <cfRule type="cellIs" dxfId="339" priority="521" operator="equal">
      <formula>"*"</formula>
    </cfRule>
    <cfRule type="cellIs" dxfId="338" priority="522" operator="greaterThanOrEqual">
      <formula>1</formula>
    </cfRule>
    <cfRule type="cellIs" dxfId="337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36" priority="514" operator="equal">
      <formula>"OPORTUNIDADE"</formula>
    </cfRule>
  </conditionalFormatting>
  <conditionalFormatting sqref="Y29:Y30">
    <cfRule type="cellIs" dxfId="335" priority="512" operator="equal">
      <formula>"NÃO"</formula>
    </cfRule>
    <cfRule type="cellIs" dxfId="334" priority="513" operator="equal">
      <formula>"SIM"</formula>
    </cfRule>
  </conditionalFormatting>
  <conditionalFormatting sqref="Z31">
    <cfRule type="cellIs" dxfId="333" priority="499" operator="equal">
      <formula>"OPORTUNIDADE"</formula>
    </cfRule>
  </conditionalFormatting>
  <conditionalFormatting sqref="Z31">
    <cfRule type="cellIs" dxfId="332" priority="497" operator="equal">
      <formula>"NÃO"</formula>
    </cfRule>
    <cfRule type="cellIs" dxfId="331" priority="498" operator="equal">
      <formula>"SIM"</formula>
    </cfRule>
  </conditionalFormatting>
  <conditionalFormatting sqref="AZ31">
    <cfRule type="expression" dxfId="330" priority="509">
      <formula>#REF!=1</formula>
    </cfRule>
  </conditionalFormatting>
  <conditionalFormatting sqref="BE31 U31">
    <cfRule type="cellIs" dxfId="329" priority="508" operator="equal">
      <formula>"ERRO"</formula>
    </cfRule>
  </conditionalFormatting>
  <conditionalFormatting sqref="BR31">
    <cfRule type="cellIs" dxfId="328" priority="500" operator="equal">
      <formula>"*"</formula>
    </cfRule>
    <cfRule type="cellIs" dxfId="327" priority="501" operator="greaterThanOrEqual">
      <formula>1</formula>
    </cfRule>
    <cfRule type="cellIs" dxfId="326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25" priority="489" operator="equal">
      <formula>"OPORTUNIDADE"</formula>
    </cfRule>
  </conditionalFormatting>
  <conditionalFormatting sqref="Y31:Y33">
    <cfRule type="cellIs" dxfId="324" priority="487" operator="equal">
      <formula>"NÃO"</formula>
    </cfRule>
    <cfRule type="cellIs" dxfId="323" priority="488" operator="equal">
      <formula>"SIM"</formula>
    </cfRule>
  </conditionalFormatting>
  <conditionalFormatting sqref="Y15:Z15">
    <cfRule type="cellIs" dxfId="322" priority="470" operator="equal">
      <formula>"OPORTUNIDADE"</formula>
    </cfRule>
  </conditionalFormatting>
  <conditionalFormatting sqref="Y15:Z15">
    <cfRule type="cellIs" dxfId="321" priority="468" operator="equal">
      <formula>"NÃO"</formula>
    </cfRule>
    <cfRule type="cellIs" dxfId="320" priority="469" operator="equal">
      <formula>"SIM"</formula>
    </cfRule>
  </conditionalFormatting>
  <conditionalFormatting sqref="AZ15">
    <cfRule type="expression" dxfId="319" priority="480">
      <formula>#REF!=1</formula>
    </cfRule>
  </conditionalFormatting>
  <conditionalFormatting sqref="U15 BE15">
    <cfRule type="cellIs" dxfId="318" priority="479" operator="equal">
      <formula>"ERRO"</formula>
    </cfRule>
  </conditionalFormatting>
  <conditionalFormatting sqref="BR15">
    <cfRule type="cellIs" dxfId="317" priority="471" operator="equal">
      <formula>"*"</formula>
    </cfRule>
    <cfRule type="cellIs" dxfId="316" priority="472" operator="greaterThanOrEqual">
      <formula>1</formula>
    </cfRule>
    <cfRule type="cellIs" dxfId="315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14" priority="449" operator="equal">
      <formula>"OPORTUNIDADE"</formula>
    </cfRule>
  </conditionalFormatting>
  <conditionalFormatting sqref="Z32">
    <cfRule type="cellIs" dxfId="313" priority="447" operator="equal">
      <formula>"NÃO"</formula>
    </cfRule>
    <cfRule type="cellIs" dxfId="312" priority="448" operator="equal">
      <formula>"SIM"</formula>
    </cfRule>
  </conditionalFormatting>
  <conditionalFormatting sqref="AZ32">
    <cfRule type="expression" dxfId="311" priority="459">
      <formula>#REF!=1</formula>
    </cfRule>
  </conditionalFormatting>
  <conditionalFormatting sqref="BE32 U32">
    <cfRule type="cellIs" dxfId="310" priority="458" operator="equal">
      <formula>"ERRO"</formula>
    </cfRule>
  </conditionalFormatting>
  <conditionalFormatting sqref="BR32">
    <cfRule type="cellIs" dxfId="309" priority="450" operator="equal">
      <formula>"*"</formula>
    </cfRule>
    <cfRule type="cellIs" dxfId="308" priority="451" operator="greaterThanOrEqual">
      <formula>1</formula>
    </cfRule>
    <cfRule type="cellIs" dxfId="307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06" priority="427" operator="equal">
      <formula>"OPORTUNIDADE"</formula>
    </cfRule>
  </conditionalFormatting>
  <conditionalFormatting sqref="Z33">
    <cfRule type="cellIs" dxfId="305" priority="425" operator="equal">
      <formula>"NÃO"</formula>
    </cfRule>
    <cfRule type="cellIs" dxfId="304" priority="426" operator="equal">
      <formula>"SIM"</formula>
    </cfRule>
  </conditionalFormatting>
  <conditionalFormatting sqref="AZ33">
    <cfRule type="expression" dxfId="303" priority="437">
      <formula>#REF!=1</formula>
    </cfRule>
  </conditionalFormatting>
  <conditionalFormatting sqref="BE33 U33">
    <cfRule type="cellIs" dxfId="302" priority="436" operator="equal">
      <formula>"ERRO"</formula>
    </cfRule>
  </conditionalFormatting>
  <conditionalFormatting sqref="BR33">
    <cfRule type="cellIs" dxfId="301" priority="428" operator="equal">
      <formula>"*"</formula>
    </cfRule>
    <cfRule type="cellIs" dxfId="300" priority="429" operator="greaterThanOrEqual">
      <formula>1</formula>
    </cfRule>
    <cfRule type="cellIs" dxfId="299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98" priority="407" operator="equal">
      <formula>"OPORTUNIDADE"</formula>
    </cfRule>
  </conditionalFormatting>
  <conditionalFormatting sqref="Y26:Z26">
    <cfRule type="cellIs" dxfId="297" priority="405" operator="equal">
      <formula>"NÃO"</formula>
    </cfRule>
    <cfRule type="cellIs" dxfId="296" priority="406" operator="equal">
      <formula>"SIM"</formula>
    </cfRule>
  </conditionalFormatting>
  <conditionalFormatting sqref="AZ26">
    <cfRule type="expression" dxfId="295" priority="417">
      <formula>#REF!=1</formula>
    </cfRule>
  </conditionalFormatting>
  <conditionalFormatting sqref="U26 BE26">
    <cfRule type="cellIs" dxfId="294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3" priority="386" operator="equal">
      <formula>"OPORTUNIDADE"</formula>
    </cfRule>
  </conditionalFormatting>
  <conditionalFormatting sqref="Y27:Z27">
    <cfRule type="cellIs" dxfId="292" priority="384" operator="equal">
      <formula>"NÃO"</formula>
    </cfRule>
    <cfRule type="cellIs" dxfId="291" priority="385" operator="equal">
      <formula>"SIM"</formula>
    </cfRule>
  </conditionalFormatting>
  <conditionalFormatting sqref="AZ27">
    <cfRule type="expression" dxfId="290" priority="396">
      <formula>#REF!=1</formula>
    </cfRule>
  </conditionalFormatting>
  <conditionalFormatting sqref="BE27 U27">
    <cfRule type="cellIs" dxfId="289" priority="395" operator="equal">
      <formula>"ERRO"</formula>
    </cfRule>
  </conditionalFormatting>
  <conditionalFormatting sqref="BR27">
    <cfRule type="cellIs" dxfId="288" priority="387" operator="equal">
      <formula>"*"</formula>
    </cfRule>
    <cfRule type="cellIs" dxfId="287" priority="388" operator="greaterThanOrEqual">
      <formula>1</formula>
    </cfRule>
    <cfRule type="cellIs" dxfId="286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85" priority="370" operator="equal">
      <formula>"OPORTUNIDADE"</formula>
    </cfRule>
  </conditionalFormatting>
  <conditionalFormatting sqref="Z10">
    <cfRule type="cellIs" dxfId="284" priority="368" operator="equal">
      <formula>"NÃO"</formula>
    </cfRule>
    <cfRule type="cellIs" dxfId="283" priority="369" operator="equal">
      <formula>"SIM"</formula>
    </cfRule>
  </conditionalFormatting>
  <conditionalFormatting sqref="AZ10">
    <cfRule type="expression" dxfId="282" priority="380">
      <formula>#REF!=1</formula>
    </cfRule>
  </conditionalFormatting>
  <conditionalFormatting sqref="U10 BE10">
    <cfRule type="cellIs" dxfId="281" priority="379" operator="equal">
      <formula>"ERRO"</formula>
    </cfRule>
  </conditionalFormatting>
  <conditionalFormatting sqref="BP10">
    <cfRule type="cellIs" dxfId="280" priority="374" operator="equal">
      <formula>"Produção e Intervalo"</formula>
    </cfRule>
    <cfRule type="cellIs" dxfId="279" priority="375" operator="equal">
      <formula>"Aderente"</formula>
    </cfRule>
    <cfRule type="cellIs" dxfId="278" priority="376" operator="equal">
      <formula>"Intervalo"</formula>
    </cfRule>
    <cfRule type="cellIs" dxfId="277" priority="377" operator="equal">
      <formula>"Produção"</formula>
    </cfRule>
    <cfRule type="cellIs" dxfId="276" priority="378" operator="equal">
      <formula>"ERRO"</formula>
    </cfRule>
  </conditionalFormatting>
  <conditionalFormatting sqref="BR10">
    <cfRule type="cellIs" dxfId="275" priority="371" operator="equal">
      <formula>"*"</formula>
    </cfRule>
    <cfRule type="cellIs" dxfId="274" priority="372" operator="greaterThanOrEqual">
      <formula>1</formula>
    </cfRule>
    <cfRule type="cellIs" dxfId="273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2" priority="365" operator="equal">
      <formula>"OPORTUNIDADE"</formula>
    </cfRule>
  </conditionalFormatting>
  <conditionalFormatting sqref="Y10">
    <cfRule type="cellIs" dxfId="271" priority="363" operator="equal">
      <formula>"NÃO"</formula>
    </cfRule>
    <cfRule type="cellIs" dxfId="270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9" priority="334" operator="equal">
      <formula>"OPORTUNIDADE"</formula>
    </cfRule>
  </conditionalFormatting>
  <conditionalFormatting sqref="Z40">
    <cfRule type="cellIs" dxfId="268" priority="332" operator="equal">
      <formula>"NÃO"</formula>
    </cfRule>
    <cfRule type="cellIs" dxfId="267" priority="333" operator="equal">
      <formula>"SIM"</formula>
    </cfRule>
  </conditionalFormatting>
  <conditionalFormatting sqref="Z38">
    <cfRule type="cellIs" dxfId="266" priority="328" operator="equal">
      <formula>"OPORTUNIDADE"</formula>
    </cfRule>
  </conditionalFormatting>
  <conditionalFormatting sqref="Z38">
    <cfRule type="cellIs" dxfId="265" priority="326" operator="equal">
      <formula>"NÃO"</formula>
    </cfRule>
    <cfRule type="cellIs" dxfId="264" priority="327" operator="equal">
      <formula>"SIM"</formula>
    </cfRule>
  </conditionalFormatting>
  <conditionalFormatting sqref="Z37">
    <cfRule type="cellIs" dxfId="263" priority="325" operator="equal">
      <formula>"OPORTUNIDADE"</formula>
    </cfRule>
  </conditionalFormatting>
  <conditionalFormatting sqref="Z37">
    <cfRule type="cellIs" dxfId="262" priority="323" operator="equal">
      <formula>"NÃO"</formula>
    </cfRule>
    <cfRule type="cellIs" dxfId="261" priority="324" operator="equal">
      <formula>"SIM"</formula>
    </cfRule>
  </conditionalFormatting>
  <conditionalFormatting sqref="Z39">
    <cfRule type="cellIs" dxfId="260" priority="322" operator="equal">
      <formula>"OPORTUNIDADE"</formula>
    </cfRule>
  </conditionalFormatting>
  <conditionalFormatting sqref="Z39">
    <cfRule type="cellIs" dxfId="259" priority="320" operator="equal">
      <formula>"NÃO"</formula>
    </cfRule>
    <cfRule type="cellIs" dxfId="258" priority="321" operator="equal">
      <formula>"SIM"</formula>
    </cfRule>
  </conditionalFormatting>
  <conditionalFormatting sqref="Z41">
    <cfRule type="cellIs" dxfId="257" priority="316" operator="equal">
      <formula>"OPORTUNIDADE"</formula>
    </cfRule>
  </conditionalFormatting>
  <conditionalFormatting sqref="Z41">
    <cfRule type="cellIs" dxfId="256" priority="314" operator="equal">
      <formula>"NÃO"</formula>
    </cfRule>
    <cfRule type="cellIs" dxfId="255" priority="315" operator="equal">
      <formula>"SIM"</formula>
    </cfRule>
  </conditionalFormatting>
  <conditionalFormatting sqref="Z45">
    <cfRule type="cellIs" dxfId="254" priority="310" operator="equal">
      <formula>"OPORTUNIDADE"</formula>
    </cfRule>
  </conditionalFormatting>
  <conditionalFormatting sqref="Z45">
    <cfRule type="cellIs" dxfId="253" priority="308" operator="equal">
      <formula>"NÃO"</formula>
    </cfRule>
    <cfRule type="cellIs" dxfId="252" priority="309" operator="equal">
      <formula>"SIM"</formula>
    </cfRule>
  </conditionalFormatting>
  <conditionalFormatting sqref="Z47">
    <cfRule type="cellIs" dxfId="251" priority="304" operator="equal">
      <formula>"OPORTUNIDADE"</formula>
    </cfRule>
  </conditionalFormatting>
  <conditionalFormatting sqref="Z47">
    <cfRule type="cellIs" dxfId="250" priority="302" operator="equal">
      <formula>"NÃO"</formula>
    </cfRule>
    <cfRule type="cellIs" dxfId="249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48" priority="272" operator="equal">
      <formula>"OPORTUNIDADE"</formula>
    </cfRule>
  </conditionalFormatting>
  <conditionalFormatting sqref="Y66:Z66">
    <cfRule type="cellIs" dxfId="247" priority="270" operator="equal">
      <formula>"NÃO"</formula>
    </cfRule>
    <cfRule type="cellIs" dxfId="246" priority="271" operator="equal">
      <formula>"SIM"</formula>
    </cfRule>
  </conditionalFormatting>
  <conditionalFormatting sqref="Y67:Z67">
    <cfRule type="cellIs" dxfId="245" priority="269" operator="equal">
      <formula>"OPORTUNIDADE"</formula>
    </cfRule>
  </conditionalFormatting>
  <conditionalFormatting sqref="Y67:Z67">
    <cfRule type="cellIs" dxfId="244" priority="267" operator="equal">
      <formula>"NÃO"</formula>
    </cfRule>
    <cfRule type="cellIs" dxfId="243" priority="268" operator="equal">
      <formula>"SIM"</formula>
    </cfRule>
  </conditionalFormatting>
  <conditionalFormatting sqref="Y68:Z68">
    <cfRule type="cellIs" dxfId="242" priority="266" operator="equal">
      <formula>"OPORTUNIDADE"</formula>
    </cfRule>
  </conditionalFormatting>
  <conditionalFormatting sqref="Y68:Z68">
    <cfRule type="cellIs" dxfId="241" priority="264" operator="equal">
      <formula>"NÃO"</formula>
    </cfRule>
    <cfRule type="cellIs" dxfId="240" priority="265" operator="equal">
      <formula>"SIM"</formula>
    </cfRule>
  </conditionalFormatting>
  <conditionalFormatting sqref="Y69:Z69">
    <cfRule type="cellIs" dxfId="239" priority="260" operator="equal">
      <formula>"OPORTUNIDADE"</formula>
    </cfRule>
  </conditionalFormatting>
  <conditionalFormatting sqref="Y69:Z69">
    <cfRule type="cellIs" dxfId="238" priority="258" operator="equal">
      <formula>"NÃO"</formula>
    </cfRule>
    <cfRule type="cellIs" dxfId="237" priority="259" operator="equal">
      <formula>"SIM"</formula>
    </cfRule>
  </conditionalFormatting>
  <conditionalFormatting sqref="Y70:Z70">
    <cfRule type="cellIs" dxfId="236" priority="257" operator="equal">
      <formula>"OPORTUNIDADE"</formula>
    </cfRule>
  </conditionalFormatting>
  <conditionalFormatting sqref="Y70:Z70">
    <cfRule type="cellIs" dxfId="235" priority="255" operator="equal">
      <formula>"NÃO"</formula>
    </cfRule>
    <cfRule type="cellIs" dxfId="234" priority="256" operator="equal">
      <formula>"SIM"</formula>
    </cfRule>
  </conditionalFormatting>
  <conditionalFormatting sqref="Y71:Z71">
    <cfRule type="cellIs" dxfId="233" priority="254" operator="equal">
      <formula>"OPORTUNIDADE"</formula>
    </cfRule>
  </conditionalFormatting>
  <conditionalFormatting sqref="Y71:Z71">
    <cfRule type="cellIs" dxfId="232" priority="252" operator="equal">
      <formula>"NÃO"</formula>
    </cfRule>
    <cfRule type="cellIs" dxfId="231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0" priority="250" operator="equal">
      <formula>"OPORTUNIDADE"</formula>
    </cfRule>
  </conditionalFormatting>
  <conditionalFormatting sqref="Y71:Z71">
    <cfRule type="cellIs" dxfId="229" priority="248" operator="equal">
      <formula>"NÃO"</formula>
    </cfRule>
    <cfRule type="cellIs" dxfId="228" priority="249" operator="equal">
      <formula>"SIM"</formula>
    </cfRule>
  </conditionalFormatting>
  <conditionalFormatting sqref="Y84:Z84">
    <cfRule type="cellIs" dxfId="227" priority="244" operator="equal">
      <formula>"OPORTUNIDADE"</formula>
    </cfRule>
  </conditionalFormatting>
  <conditionalFormatting sqref="Y84:Z84">
    <cfRule type="cellIs" dxfId="226" priority="242" operator="equal">
      <formula>"NÃO"</formula>
    </cfRule>
    <cfRule type="cellIs" dxfId="225" priority="243" operator="equal">
      <formula>"SIM"</formula>
    </cfRule>
  </conditionalFormatting>
  <conditionalFormatting sqref="Y71:Z71">
    <cfRule type="cellIs" dxfId="224" priority="241" operator="equal">
      <formula>"OPORTUNIDADE"</formula>
    </cfRule>
  </conditionalFormatting>
  <conditionalFormatting sqref="Y71:Z71">
    <cfRule type="cellIs" dxfId="223" priority="239" operator="equal">
      <formula>"NÃO"</formula>
    </cfRule>
    <cfRule type="cellIs" dxfId="222" priority="240" operator="equal">
      <formula>"SIM"</formula>
    </cfRule>
  </conditionalFormatting>
  <conditionalFormatting sqref="Y70:Z70">
    <cfRule type="cellIs" dxfId="221" priority="238" operator="equal">
      <formula>"OPORTUNIDADE"</formula>
    </cfRule>
  </conditionalFormatting>
  <conditionalFormatting sqref="Y70:Z70">
    <cfRule type="cellIs" dxfId="220" priority="236" operator="equal">
      <formula>"NÃO"</formula>
    </cfRule>
    <cfRule type="cellIs" dxfId="219" priority="237" operator="equal">
      <formula>"SIM"</formula>
    </cfRule>
  </conditionalFormatting>
  <conditionalFormatting sqref="Y70:Z70">
    <cfRule type="cellIs" dxfId="218" priority="235" operator="equal">
      <formula>"OPORTUNIDADE"</formula>
    </cfRule>
  </conditionalFormatting>
  <conditionalFormatting sqref="Y70:Z70">
    <cfRule type="cellIs" dxfId="217" priority="233" operator="equal">
      <formula>"NÃO"</formula>
    </cfRule>
    <cfRule type="cellIs" dxfId="216" priority="234" operator="equal">
      <formula>"SIM"</formula>
    </cfRule>
  </conditionalFormatting>
  <conditionalFormatting sqref="Y71:Z71">
    <cfRule type="cellIs" dxfId="215" priority="232" operator="equal">
      <formula>"OPORTUNIDADE"</formula>
    </cfRule>
  </conditionalFormatting>
  <conditionalFormatting sqref="Y71:Z71">
    <cfRule type="cellIs" dxfId="214" priority="230" operator="equal">
      <formula>"NÃO"</formula>
    </cfRule>
    <cfRule type="cellIs" dxfId="213" priority="231" operator="equal">
      <formula>"SIM"</formula>
    </cfRule>
  </conditionalFormatting>
  <conditionalFormatting sqref="Y72:Z72">
    <cfRule type="cellIs" dxfId="212" priority="229" operator="equal">
      <formula>"OPORTUNIDADE"</formula>
    </cfRule>
  </conditionalFormatting>
  <conditionalFormatting sqref="Y72:Z72">
    <cfRule type="cellIs" dxfId="211" priority="227" operator="equal">
      <formula>"NÃO"</formula>
    </cfRule>
    <cfRule type="cellIs" dxfId="210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09" priority="188">
      <formula>#REF!=1</formula>
    </cfRule>
  </conditionalFormatting>
  <conditionalFormatting sqref="U86 BE86">
    <cfRule type="cellIs" dxfId="208" priority="187" operator="equal">
      <formula>"ERRO"</formula>
    </cfRule>
  </conditionalFormatting>
  <conditionalFormatting sqref="BR86:BS86">
    <cfRule type="cellIs" dxfId="207" priority="184" operator="equal">
      <formula>"*"</formula>
    </cfRule>
    <cfRule type="cellIs" dxfId="206" priority="185" operator="greaterThanOrEqual">
      <formula>1</formula>
    </cfRule>
    <cfRule type="cellIs" dxfId="205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 Y89 Y91">
    <cfRule type="cellIs" dxfId="204" priority="174" operator="equal">
      <formula>"OPORTUNIDADE"</formula>
    </cfRule>
  </conditionalFormatting>
  <conditionalFormatting sqref="Y86 Y89 Y91">
    <cfRule type="cellIs" dxfId="203" priority="172" operator="equal">
      <formula>"NÃO"</formula>
    </cfRule>
    <cfRule type="cellIs" dxfId="202" priority="173" operator="equal">
      <formula>"SIM"</formula>
    </cfRule>
  </conditionalFormatting>
  <conditionalFormatting sqref="AZ89">
    <cfRule type="expression" dxfId="201" priority="166">
      <formula>#REF!=1</formula>
    </cfRule>
  </conditionalFormatting>
  <conditionalFormatting sqref="U89 BE89">
    <cfRule type="cellIs" dxfId="200" priority="165" operator="equal">
      <formula>"ERRO"</formula>
    </cfRule>
  </conditionalFormatting>
  <conditionalFormatting sqref="BR89:BS89">
    <cfRule type="cellIs" dxfId="199" priority="162" operator="equal">
      <formula>"*"</formula>
    </cfRule>
    <cfRule type="cellIs" dxfId="198" priority="163" operator="greaterThanOrEqual">
      <formula>1</formula>
    </cfRule>
    <cfRule type="cellIs" dxfId="197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196" priority="145">
      <formula>#REF!=1</formula>
    </cfRule>
  </conditionalFormatting>
  <conditionalFormatting sqref="BF95 U94 BE94:BE95">
    <cfRule type="cellIs" dxfId="195" priority="144" operator="equal">
      <formula>"ERRO"</formula>
    </cfRule>
  </conditionalFormatting>
  <conditionalFormatting sqref="BR94:BS95">
    <cfRule type="cellIs" dxfId="194" priority="141" operator="equal">
      <formula>"*"</formula>
    </cfRule>
    <cfRule type="cellIs" dxfId="193" priority="142" operator="greaterThanOrEqual">
      <formula>1</formula>
    </cfRule>
    <cfRule type="cellIs" dxfId="192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7">
    <cfRule type="cellIs" dxfId="191" priority="128" operator="equal">
      <formula>"OPORTUNIDADE"</formula>
    </cfRule>
  </conditionalFormatting>
  <conditionalFormatting sqref="Y97">
    <cfRule type="cellIs" dxfId="190" priority="126" operator="equal">
      <formula>"NÃO"</formula>
    </cfRule>
    <cfRule type="cellIs" dxfId="189" priority="127" operator="equal">
      <formula>"SIM"</formula>
    </cfRule>
  </conditionalFormatting>
  <conditionalFormatting sqref="AZ96">
    <cfRule type="expression" dxfId="188" priority="121">
      <formula>#REF!=1</formula>
    </cfRule>
  </conditionalFormatting>
  <conditionalFormatting sqref="U96 BE96">
    <cfRule type="cellIs" dxfId="187" priority="120" operator="equal">
      <formula>"ERRO"</formula>
    </cfRule>
  </conditionalFormatting>
  <conditionalFormatting sqref="BR96:BS96">
    <cfRule type="cellIs" dxfId="186" priority="117" operator="equal">
      <formula>"*"</formula>
    </cfRule>
    <cfRule type="cellIs" dxfId="185" priority="118" operator="greaterThanOrEqual">
      <formula>1</formula>
    </cfRule>
    <cfRule type="cellIs" dxfId="184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AZ103:AZ104">
    <cfRule type="expression" dxfId="183" priority="103">
      <formula>#REF!=1</formula>
    </cfRule>
  </conditionalFormatting>
  <conditionalFormatting sqref="U103:U104 BE103:BE104">
    <cfRule type="cellIs" dxfId="182" priority="102" operator="equal">
      <formula>"ERRO"</formula>
    </cfRule>
  </conditionalFormatting>
  <conditionalFormatting sqref="BR103:BS104">
    <cfRule type="cellIs" dxfId="181" priority="99" operator="equal">
      <formula>"*"</formula>
    </cfRule>
    <cfRule type="cellIs" dxfId="180" priority="100" operator="greaterThanOrEqual">
      <formula>1</formula>
    </cfRule>
    <cfRule type="cellIs" dxfId="179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78" priority="83">
      <formula>#REF!=1</formula>
    </cfRule>
  </conditionalFormatting>
  <conditionalFormatting sqref="U106:U107 BE106:BE107">
    <cfRule type="cellIs" dxfId="177" priority="82" operator="equal">
      <formula>"ERRO"</formula>
    </cfRule>
  </conditionalFormatting>
  <conditionalFormatting sqref="BR106:BS107">
    <cfRule type="cellIs" dxfId="176" priority="79" operator="equal">
      <formula>"*"</formula>
    </cfRule>
    <cfRule type="cellIs" dxfId="175" priority="80" operator="greaterThanOrEqual">
      <formula>1</formula>
    </cfRule>
    <cfRule type="cellIs" dxfId="174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3" priority="62">
      <formula>#REF!=1</formula>
    </cfRule>
  </conditionalFormatting>
  <conditionalFormatting sqref="U109 BE109">
    <cfRule type="cellIs" dxfId="172" priority="61" operator="equal">
      <formula>"ERRO"</formula>
    </cfRule>
  </conditionalFormatting>
  <conditionalFormatting sqref="BR109:BS109">
    <cfRule type="cellIs" dxfId="171" priority="58" operator="equal">
      <formula>"*"</formula>
    </cfRule>
    <cfRule type="cellIs" dxfId="170" priority="59" operator="greaterThanOrEqual">
      <formula>1</formula>
    </cfRule>
    <cfRule type="cellIs" dxfId="169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8" priority="41">
      <formula>#REF!=1</formula>
    </cfRule>
  </conditionalFormatting>
  <conditionalFormatting sqref="U91:U92 BE91:BE92">
    <cfRule type="cellIs" dxfId="167" priority="40" operator="equal">
      <formula>"ERRO"</formula>
    </cfRule>
  </conditionalFormatting>
  <conditionalFormatting sqref="BR91:BS92">
    <cfRule type="cellIs" dxfId="166" priority="37" operator="equal">
      <formula>"*"</formula>
    </cfRule>
    <cfRule type="cellIs" dxfId="165" priority="38" operator="greaterThanOrEqual">
      <formula>1</formula>
    </cfRule>
    <cfRule type="cellIs" dxfId="164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32:BN61 BN75:BN82 BN84:BN92 BN63:BN73" xr:uid="{83E6D9B7-9D50-48B7-9A7D-60667A977272}">
      <formula1>INDIRECT(SUBSTITUTE(BL6," ",""))</formula1>
    </dataValidation>
    <dataValidation type="list" allowBlank="1" showInputMessage="1" showErrorMessage="1" sqref="BN31 BN26 BO94:BO792 BO6:BO61 BO75:BO82 BO84:BO92 BO63:BO73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Y34:Y787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H1" workbookViewId="0">
      <selection activeCell="M3010" sqref="M3010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45994</v>
      </c>
      <c r="V2" s="167">
        <f ca="1">U2-1</f>
        <v>45993</v>
      </c>
      <c r="W2" s="167">
        <f ca="1">V2-1</f>
        <v>45992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1</v>
      </c>
      <c r="V3" s="166">
        <f ca="1">_xlfn.XLOOKUP(G3&amp;$V$2,BS_CONTROLE[CHAVE],BS_CONTROLE[Quantidade_11],"-")</f>
        <v>0</v>
      </c>
      <c r="W3" s="166">
        <f ca="1">_xlfn.XLOOKUP(G3&amp;$W$2,BS_CONTROLE[CHAVE],BS_CONTROLE[Quantidade_11],"-")</f>
        <v>0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200</v>
      </c>
      <c r="V4" s="166">
        <f ca="1">_xlfn.XLOOKUP(G4&amp;$V$2,BS_CONTROLE[CHAVE],BS_CONTROLE[Quantidade_11],"-")</f>
        <v>0</v>
      </c>
      <c r="W4" s="166">
        <f ca="1">_xlfn.XLOOKUP(G4&amp;$W$2,BS_CONTROLE[CHAVE],BS_CONTROLE[Quantidade_11],"-")</f>
        <v>0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1</v>
      </c>
      <c r="V5" s="166">
        <f ca="1">_xlfn.XLOOKUP(G5&amp;$V$2,BS_CONTROLE[CHAVE],BS_CONTROLE[Quantidade_11],"-")</f>
        <v>0</v>
      </c>
      <c r="W5" s="166">
        <f ca="1">_xlfn.XLOOKUP(G5&amp;$W$2,BS_CONTROLE[CHAVE],BS_CONTROLE[Quantidade_11],"-")</f>
        <v>0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>
        <f ca="1">_xlfn.XLOOKUP(G6&amp;$W$2,BS_CONTROLE[CHAVE],BS_CONTROLE[Quantidade_11],"-")</f>
        <v>0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>
        <f ca="1">_xlfn.XLOOKUP(G7&amp;$W$2,BS_CONTROLE[CHAVE],BS_CONTROLE[Quantidade_11],"-")</f>
        <v>0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>
        <f ca="1">_xlfn.XLOOKUP(G8&amp;$W$2,BS_CONTROLE[CHAVE],BS_CONTROLE[Quantidade_11],"-")</f>
        <v>0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>
        <f ca="1">_xlfn.XLOOKUP(G11&amp;$W$2,BS_CONTROLE[CHAVE],BS_CONTROLE[Quantidade_11],"-")</f>
        <v>0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825</v>
      </c>
      <c r="V12" s="166">
        <f ca="1">_xlfn.XLOOKUP(G12&amp;$V$2,BS_CONTROLE[CHAVE],BS_CONTROLE[Quantidade_11],"-")</f>
        <v>0</v>
      </c>
      <c r="W12" s="166">
        <f ca="1">_xlfn.XLOOKUP(G12&amp;$W$2,BS_CONTROLE[CHAVE],BS_CONTROLE[Quantidade_11],"-")</f>
        <v>0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>
        <f ca="1">_xlfn.XLOOKUP(G13&amp;$W$2,BS_CONTROLE[CHAVE],BS_CONTROLE[Quantidade_11],"-")</f>
        <v>0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>
        <f ca="1">_xlfn.XLOOKUP(G18&amp;$U$2,BS_CONTROLE[CHAVE],BS_CONTROLE[Quantidade_11],"-")</f>
        <v>360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1</v>
      </c>
      <c r="V20" s="166">
        <f ca="1">_xlfn.XLOOKUP(G20&amp;$V$2,BS_CONTROLE[CHAVE],BS_CONTROLE[Quantidade_11],"-")</f>
        <v>0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 t="str">
        <f ca="1">_xlfn.XLOOKUP(G23&amp;$V$2,BS_CONTROLE[CHAVE],BS_CONTROLE[Quantidade_11],"-")</f>
        <v>-</v>
      </c>
      <c r="W23" s="166">
        <f ca="1">_xlfn.XLOOKUP(G23&amp;$W$2,BS_CONTROLE[CHAVE],BS_CONTROLE[Quantidade_11],"-")</f>
        <v>121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 t="str">
        <f ca="1">_xlfn.XLOOKUP(G24&amp;$V$2,BS_CONTROLE[CHAVE],BS_CONTROLE[Quantidade_11],"-")</f>
        <v>-</v>
      </c>
      <c r="W24" s="166">
        <f ca="1">_xlfn.XLOOKUP(G24&amp;$W$2,BS_CONTROLE[CHAVE],BS_CONTROLE[Quantidade_11],"-")</f>
        <v>0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0</v>
      </c>
      <c r="V25" s="166">
        <f ca="1">_xlfn.XLOOKUP(G25&amp;$V$2,BS_CONTROLE[CHAVE],BS_CONTROLE[Quantidade_11],"-")</f>
        <v>1</v>
      </c>
      <c r="W25" s="166">
        <f ca="1">_xlfn.XLOOKUP(G25&amp;$W$2,BS_CONTROLE[CHAVE],BS_CONTROLE[Quantidade_11],"-")</f>
        <v>0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>
        <f ca="1">_xlfn.XLOOKUP(G26&amp;$W$2,BS_CONTROLE[CHAVE],BS_CONTROLE[Quantidade_11],"-")</f>
        <v>0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>
        <f ca="1">_xlfn.XLOOKUP(G27&amp;$W$2,BS_CONTROLE[CHAVE],BS_CONTROLE[Quantidade_11],"-")</f>
        <v>0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0</v>
      </c>
      <c r="V28" s="166">
        <f ca="1">_xlfn.XLOOKUP(G28&amp;$V$2,BS_CONTROLE[CHAVE],BS_CONTROLE[Quantidade_11],"-")</f>
        <v>215</v>
      </c>
      <c r="W28" s="166">
        <f ca="1">_xlfn.XLOOKUP(G28&amp;$W$2,BS_CONTROLE[CHAVE],BS_CONTROLE[Quantidade_11],"-")</f>
        <v>2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0</v>
      </c>
      <c r="V29" s="166">
        <f ca="1">_xlfn.XLOOKUP(G29&amp;$V$2,BS_CONTROLE[CHAVE],BS_CONTROLE[Quantidade_11],"-")</f>
        <v>450</v>
      </c>
      <c r="W29" s="166">
        <f ca="1">_xlfn.XLOOKUP(G29&amp;$W$2,BS_CONTROLE[CHAVE],BS_CONTROLE[Quantidade_11],"-")</f>
        <v>75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1</v>
      </c>
      <c r="W30" s="166">
        <f ca="1">_xlfn.XLOOKUP(G30&amp;$W$2,BS_CONTROLE[CHAVE],BS_CONTROLE[Quantidade_11],"-")</f>
        <v>0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1</v>
      </c>
      <c r="V33" s="166">
        <f ca="1">_xlfn.XLOOKUP(G33&amp;$V$2,BS_CONTROLE[CHAVE],BS_CONTROLE[Quantidade_11],"-")</f>
        <v>0</v>
      </c>
      <c r="W33" s="166">
        <f ca="1">_xlfn.XLOOKUP(G33&amp;$W$2,BS_CONTROLE[CHAVE],BS_CONTROLE[Quantidade_11],"-")</f>
        <v>0</v>
      </c>
    </row>
    <row r="34" spans="1:23" s="97" customFormat="1" hidden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200</v>
      </c>
      <c r="V34" s="166">
        <f ca="1">_xlfn.XLOOKUP(G34&amp;$V$2,BS_CONTROLE[CHAVE],BS_CONTROLE[Quantidade_11],"-")</f>
        <v>0</v>
      </c>
      <c r="W34" s="166">
        <f ca="1">_xlfn.XLOOKUP(G34&amp;$W$2,BS_CONTROLE[CHAVE],BS_CONTROLE[Quantidade_11],"-")</f>
        <v>0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1</v>
      </c>
      <c r="V35" s="166">
        <f ca="1">_xlfn.XLOOKUP(G35&amp;$V$2,BS_CONTROLE[CHAVE],BS_CONTROLE[Quantidade_11],"-")</f>
        <v>0</v>
      </c>
      <c r="W35" s="166">
        <f ca="1">_xlfn.XLOOKUP(G35&amp;$W$2,BS_CONTROLE[CHAVE],BS_CONTROLE[Quantidade_11],"-")</f>
        <v>0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936</v>
      </c>
      <c r="V36" s="166">
        <f ca="1">_xlfn.XLOOKUP(G36&amp;$V$2,BS_CONTROLE[CHAVE],BS_CONTROLE[Quantidade_11],"-")</f>
        <v>0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>
        <f ca="1">_xlfn.XLOOKUP(G37&amp;$W$2,BS_CONTROLE[CHAVE],BS_CONTROLE[Quantidade_11],"-")</f>
        <v>0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>
        <f ca="1">_xlfn.XLOOKUP(G38&amp;$W$2,BS_CONTROLE[CHAVE],BS_CONTROLE[Quantidade_11],"-")</f>
        <v>0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>
        <f ca="1">_xlfn.XLOOKUP(G40&amp;$W$2,BS_CONTROLE[CHAVE],BS_CONTROLE[Quantidade_11],"-")</f>
        <v>0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>
        <f ca="1">_xlfn.XLOOKUP(G41&amp;$W$2,BS_CONTROLE[CHAVE],BS_CONTROLE[Quantidade_11],"-")</f>
        <v>0</v>
      </c>
    </row>
    <row r="42" spans="1:23" s="97" customFormat="1" hidden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825</v>
      </c>
      <c r="V42" s="166">
        <f ca="1">_xlfn.XLOOKUP(G42&amp;$V$2,BS_CONTROLE[CHAVE],BS_CONTROLE[Quantidade_11],"-")</f>
        <v>0</v>
      </c>
      <c r="W42" s="166">
        <f ca="1">_xlfn.XLOOKUP(G42&amp;$W$2,BS_CONTROLE[CHAVE],BS_CONTROLE[Quantidade_11],"-")</f>
        <v>0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1</v>
      </c>
      <c r="V43" s="166">
        <f ca="1">_xlfn.XLOOKUP(G43&amp;$V$2,BS_CONTROLE[CHAVE],BS_CONTROLE[Quantidade_11],"-")</f>
        <v>0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 t="str">
        <f ca="1">_xlfn.XLOOKUP(G44&amp;$U$2,BS_CONTROLE[CHAVE],BS_CONTROLE[Quantidade_11],"-")</f>
        <v>-</v>
      </c>
      <c r="V44" s="166">
        <f ca="1">_xlfn.XLOOKUP(G44&amp;$V$2,BS_CONTROLE[CHAVE],BS_CONTROLE[Quantidade_11],"-")</f>
        <v>0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0</v>
      </c>
      <c r="V46" s="166">
        <f ca="1">_xlfn.XLOOKUP(G46&amp;$V$2,BS_CONTROLE[CHAVE],BS_CONTROLE[Quantidade_11],"-")</f>
        <v>1</v>
      </c>
      <c r="W46" s="166">
        <f ca="1">_xlfn.XLOOKUP(G46&amp;$W$2,BS_CONTROLE[CHAVE],BS_CONTROLE[Quantidade_11],"-")</f>
        <v>0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>
        <f ca="1">_xlfn.XLOOKUP(G47&amp;$W$2,BS_CONTROLE[CHAVE],BS_CONTROLE[Quantidade_11],"-")</f>
        <v>0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>
        <f ca="1">_xlfn.XLOOKUP(G48&amp;$W$2,BS_CONTROLE[CHAVE],BS_CONTROLE[Quantidade_11],"-")</f>
        <v>0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1</v>
      </c>
      <c r="W49" s="166">
        <f ca="1">_xlfn.XLOOKUP(G49&amp;$W$2,BS_CONTROLE[CHAVE],BS_CONTROLE[Quantidade_11],"-")</f>
        <v>0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0</v>
      </c>
      <c r="V50" s="166">
        <f ca="1">_xlfn.XLOOKUP(G50&amp;$V$2,BS_CONTROLE[CHAVE],BS_CONTROLE[Quantidade_11],"-")</f>
        <v>450</v>
      </c>
      <c r="W50" s="166">
        <f ca="1">_xlfn.XLOOKUP(G50&amp;$W$2,BS_CONTROLE[CHAVE],BS_CONTROLE[Quantidade_11],"-")</f>
        <v>75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0</v>
      </c>
      <c r="V51" s="166">
        <f ca="1">_xlfn.XLOOKUP(G51&amp;$V$2,BS_CONTROLE[CHAVE],BS_CONTROLE[Quantidade_11],"-")</f>
        <v>215</v>
      </c>
      <c r="W51" s="166">
        <f ca="1">_xlfn.XLOOKUP(G51&amp;$W$2,BS_CONTROLE[CHAVE],BS_CONTROLE[Quantidade_11],"-")</f>
        <v>2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200</v>
      </c>
      <c r="V53" s="166">
        <f ca="1">_xlfn.XLOOKUP(G53&amp;$V$2,BS_CONTROLE[CHAVE],BS_CONTROLE[Quantidade_11],"-")</f>
        <v>0</v>
      </c>
      <c r="W53" s="166">
        <f ca="1">_xlfn.XLOOKUP(G53&amp;$W$2,BS_CONTROLE[CHAVE],BS_CONTROLE[Quantidade_11],"-")</f>
        <v>0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>
        <f ca="1">_xlfn.XLOOKUP(G54&amp;$U$2,BS_CONTROLE[CHAVE],BS_CONTROLE[Quantidade_11],"-")</f>
        <v>530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1</v>
      </c>
      <c r="V55" s="166">
        <f ca="1">_xlfn.XLOOKUP(G55&amp;$V$2,BS_CONTROLE[CHAVE],BS_CONTROLE[Quantidade_11],"-")</f>
        <v>0</v>
      </c>
      <c r="W55" s="166">
        <f ca="1">_xlfn.XLOOKUP(G55&amp;$W$2,BS_CONTROLE[CHAVE],BS_CONTROLE[Quantidade_11],"-")</f>
        <v>0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1</v>
      </c>
      <c r="V56" s="166">
        <f ca="1">_xlfn.XLOOKUP(G56&amp;$V$2,BS_CONTROLE[CHAVE],BS_CONTROLE[Quantidade_11],"-")</f>
        <v>0</v>
      </c>
      <c r="W56" s="166">
        <f ca="1">_xlfn.XLOOKUP(G56&amp;$W$2,BS_CONTROLE[CHAVE],BS_CONTROLE[Quantidade_11],"-")</f>
        <v>0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4.1666666666666664E-2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936</v>
      </c>
      <c r="V57" s="166">
        <f ca="1">_xlfn.XLOOKUP(G57&amp;$V$2,BS_CONTROLE[CHAVE],BS_CONTROLE[Quantidade_11],"-")</f>
        <v>0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>
        <f ca="1">_xlfn.XLOOKUP(G58&amp;$W$2,BS_CONTROLE[CHAVE],BS_CONTROLE[Quantidade_11],"-")</f>
        <v>0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>
        <f ca="1">_xlfn.XLOOKUP(G59&amp;$U$2,BS_CONTROLE[CHAVE],BS_CONTROLE[Quantidade_11],"-")</f>
        <v>960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>
        <f ca="1">_xlfn.XLOOKUP(G60&amp;$W$2,BS_CONTROLE[CHAVE],BS_CONTROLE[Quantidade_11],"-")</f>
        <v>0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>
        <f ca="1">_xlfn.XLOOKUP(G61&amp;$W$2,BS_CONTROLE[CHAVE],BS_CONTROLE[Quantidade_11],"-")</f>
        <v>0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825</v>
      </c>
      <c r="V62" s="166">
        <f ca="1">_xlfn.XLOOKUP(G62&amp;$V$2,BS_CONTROLE[CHAVE],BS_CONTROLE[Quantidade_11],"-")</f>
        <v>0</v>
      </c>
      <c r="W62" s="166">
        <f ca="1">_xlfn.XLOOKUP(G62&amp;$W$2,BS_CONTROLE[CHAVE],BS_CONTROLE[Quantidade_11],"-")</f>
        <v>0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4.1666666666666664E-2</v>
      </c>
      <c r="R66" s="177" t="str">
        <f>IF(SP_NORTE!Q69="","*",CONCATENATE(SP_NORTE!Q69," ",SP_NORTE!R69))</f>
        <v>300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>
        <f ca="1">_xlfn.XLOOKUP(G66&amp;$U$2,BS_CONTROLE[CHAVE],BS_CONTROLE[Quantidade_11],"-")</f>
        <v>360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1</v>
      </c>
      <c r="V67" s="166">
        <f ca="1">_xlfn.XLOOKUP(G67&amp;$V$2,BS_CONTROLE[CHAVE],BS_CONTROLE[Quantidade_11],"-")</f>
        <v>0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>
        <f ca="1">_xlfn.XLOOKUP(G68&amp;$U$2,BS_CONTROLE[CHAVE],BS_CONTROLE[Quantidade_11],"-")</f>
        <v>1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>
        <f ca="1">_xlfn.XLOOKUP(G69&amp;$U$2,BS_CONTROLE[CHAVE],BS_CONTROLE[Quantidade_11],"-")</f>
        <v>0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0</v>
      </c>
      <c r="V70" s="166">
        <f ca="1">_xlfn.XLOOKUP(G70&amp;$V$2,BS_CONTROLE[CHAVE],BS_CONTROLE[Quantidade_11],"-")</f>
        <v>1</v>
      </c>
      <c r="W70" s="166">
        <f ca="1">_xlfn.XLOOKUP(G70&amp;$W$2,BS_CONTROLE[CHAVE],BS_CONTROLE[Quantidade_11],"-")</f>
        <v>0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>
        <f ca="1">_xlfn.XLOOKUP(G71&amp;$U$2,BS_CONTROLE[CHAVE],BS_CONTROLE[Quantidade_11],"-")</f>
        <v>616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>
        <f ca="1">_xlfn.XLOOKUP(G72&amp;$W$2,BS_CONTROLE[CHAVE],BS_CONTROLE[Quantidade_11],"-")</f>
        <v>0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>
        <f ca="1">_xlfn.XLOOKUP(G73&amp;$W$2,BS_CONTROLE[CHAVE],BS_CONTROLE[Quantidade_11],"-")</f>
        <v>0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0</v>
      </c>
      <c r="V74" s="166">
        <f ca="1">_xlfn.XLOOKUP(G74&amp;$V$2,BS_CONTROLE[CHAVE],BS_CONTROLE[Quantidade_11],"-")</f>
        <v>215</v>
      </c>
      <c r="W74" s="166">
        <f ca="1">_xlfn.XLOOKUP(G74&amp;$W$2,BS_CONTROLE[CHAVE],BS_CONTROLE[Quantidade_11],"-")</f>
        <v>2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>
        <f ca="1">_xlfn.XLOOKUP(G75&amp;$U$2,BS_CONTROLE[CHAVE],BS_CONTROLE[Quantidade_11],"-")</f>
        <v>0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0</v>
      </c>
      <c r="V76" s="166">
        <f ca="1">_xlfn.XLOOKUP(G76&amp;$V$2,BS_CONTROLE[CHAVE],BS_CONTROLE[Quantidade_11],"-")</f>
        <v>450</v>
      </c>
      <c r="W76" s="166">
        <f ca="1">_xlfn.XLOOKUP(G76&amp;$W$2,BS_CONTROLE[CHAVE],BS_CONTROLE[Quantidade_11],"-")</f>
        <v>75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1</v>
      </c>
      <c r="W77" s="166">
        <f ca="1">_xlfn.XLOOKUP(G77&amp;$W$2,BS_CONTROLE[CHAVE],BS_CONTROLE[Quantidade_11],"-")</f>
        <v>0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0</v>
      </c>
      <c r="V78" s="166">
        <f ca="1">_xlfn.XLOOKUP(G78&amp;$V$2,BS_CONTROLE[CHAVE],BS_CONTROLE[Quantidade_11],"-")</f>
        <v>450</v>
      </c>
      <c r="W78" s="166">
        <f ca="1">_xlfn.XLOOKUP(G78&amp;$W$2,BS_CONTROLE[CHAVE],BS_CONTROLE[Quantidade_11],"-")</f>
        <v>75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>
        <f ca="1">_xlfn.XLOOKUP(G80&amp;$U$2,BS_CONTROLE[CHAVE],BS_CONTROLE[Quantidade_11],"-")</f>
        <v>312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>
      <c r="A83" s="178" t="str">
        <f>IF(SP_NORTE!Y86="","*",SP_NORTE!Y86)</f>
        <v>OPORTUNIDADE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200</v>
      </c>
      <c r="V83" s="166">
        <f ca="1">_xlfn.XLOOKUP(G83&amp;$V$2,BS_CONTROLE[CHAVE],BS_CONTROLE[Quantidade_11],"-")</f>
        <v>0</v>
      </c>
      <c r="W83" s="166">
        <f ca="1">_xlfn.XLOOKUP(G83&amp;$W$2,BS_CONTROLE[CHAVE],BS_CONTROLE[Quantidade_11],"-")</f>
        <v>0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OPORTUNIDADE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1</v>
      </c>
      <c r="V86" s="166">
        <f ca="1">_xlfn.XLOOKUP(G86&amp;$V$2,BS_CONTROLE[CHAVE],BS_CONTROLE[Quantidade_11],"-")</f>
        <v>0</v>
      </c>
      <c r="W86" s="166">
        <f ca="1">_xlfn.XLOOKUP(G86&amp;$W$2,BS_CONTROLE[CHAVE],BS_CONTROLE[Quantidade_11],"-")</f>
        <v>0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OPORTUNIDADE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>
        <f ca="1">_xlfn.XLOOKUP(G88&amp;$W$2,BS_CONTROLE[CHAVE],BS_CONTROLE[Quantidade_11],"-")</f>
        <v>0</v>
      </c>
    </row>
    <row r="89" spans="1:23" s="97" customFormat="1" hidden="1">
      <c r="A89" s="178" t="str">
        <f>IF(SP_NORTE!Y92="","*",SP_NORTE!Y92)</f>
        <v>SIM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>
        <f ca="1">_xlfn.XLOOKUP(G89&amp;$U$2,BS_CONTROLE[CHAVE],BS_CONTROLE[Quantidade_11],"-")</f>
        <v>0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>
      <c r="A90" s="178" t="str">
        <f>IF(SP_NORTE!Y93="","*",SP_NORTE!Y93)</f>
        <v>OPORTUNIDADE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>
        <f ca="1">_xlfn.XLOOKUP(G90&amp;$U$2,BS_CONTROLE[CHAVE],BS_CONTROLE[Quantidade_11],"-")</f>
        <v>960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OPORTUNIDADE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>
        <f ca="1">_xlfn.XLOOKUP(G91&amp;$W$2,BS_CONTROLE[CHAVE],BS_CONTROLE[Quantidade_11],"-")</f>
        <v>0</v>
      </c>
    </row>
    <row r="92" spans="1:23" s="97" customFormat="1" hidden="1">
      <c r="A92" s="178" t="str">
        <f>IF(SP_NORTE!Y95="","*",SP_NORTE!Y95)</f>
        <v>OPORTUNIDADE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>
        <f ca="1">_xlfn.XLOOKUP(G92&amp;$W$2,BS_CONTROLE[CHAVE],BS_CONTROLE[Quantidade_11],"-")</f>
        <v>0</v>
      </c>
    </row>
    <row r="93" spans="1:23" s="97" customFormat="1">
      <c r="A93" s="178" t="str">
        <f>IF(SP_NORTE!Y96="","*",SP_NORTE!Y96)</f>
        <v>OPORTUNIDADE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825</v>
      </c>
      <c r="V93" s="166">
        <f ca="1">_xlfn.XLOOKUP(G93&amp;$V$2,BS_CONTROLE[CHAVE],BS_CONTROLE[Quantidade_11],"-")</f>
        <v>0</v>
      </c>
      <c r="W93" s="166">
        <f ca="1">_xlfn.XLOOKUP(G93&amp;$W$2,BS_CONTROLE[CHAVE],BS_CONTROLE[Quantidade_11],"-")</f>
        <v>0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OPORTUNIDADE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>
        <f ca="1">_xlfn.XLOOKUP(G96&amp;$U$2,BS_CONTROLE[CHAVE],BS_CONTROLE[Quantidade_11],"-")</f>
        <v>1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OPORTUNIDADE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1</v>
      </c>
      <c r="V97" s="166">
        <f ca="1">_xlfn.XLOOKUP(G97&amp;$V$2,BS_CONTROLE[CHAVE],BS_CONTROLE[Quantidade_11],"-")</f>
        <v>0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OPORTUNIDADE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0</v>
      </c>
      <c r="V98" s="166">
        <f ca="1">_xlfn.XLOOKUP(G98&amp;$V$2,BS_CONTROLE[CHAVE],BS_CONTROLE[Quantidade_11],"-")</f>
        <v>1</v>
      </c>
      <c r="W98" s="166">
        <f ca="1">_xlfn.XLOOKUP(G98&amp;$W$2,BS_CONTROLE[CHAVE],BS_CONTROLE[Quantidade_11],"-")</f>
        <v>0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OPORTUNIDADE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>
        <f ca="1">_xlfn.XLOOKUP(G100&amp;$W$2,BS_CONTROLE[CHAVE],BS_CONTROLE[Quantidade_11],"-")</f>
        <v>0</v>
      </c>
    </row>
    <row r="101" spans="1:23" s="97" customFormat="1" hidden="1">
      <c r="A101" s="178" t="str">
        <f>IF(SP_NORTE!Y104="","*",SP_NORTE!Y104)</f>
        <v>OPORTUNIDADE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>
        <f ca="1">_xlfn.XLOOKUP(G101&amp;$W$2,BS_CONTROLE[CHAVE],BS_CONTROLE[Quantidade_11],"-")</f>
        <v>0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OPORTUNIDADE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0</v>
      </c>
      <c r="V103" s="166">
        <f ca="1">_xlfn.XLOOKUP(G103&amp;$V$2,BS_CONTROLE[CHAVE],BS_CONTROLE[Quantidade_11],"-")</f>
        <v>215</v>
      </c>
      <c r="W103" s="166">
        <f ca="1">_xlfn.XLOOKUP(G103&amp;$W$2,BS_CONTROLE[CHAVE],BS_CONTROLE[Quantidade_11],"-")</f>
        <v>2</v>
      </c>
    </row>
    <row r="104" spans="1:23" s="97" customFormat="1" hidden="1">
      <c r="A104" s="178" t="str">
        <f>IF(SP_NORTE!Y107="","*",SP_NORTE!Y107)</f>
        <v>OPORTUNIDADE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>
        <f ca="1">_xlfn.XLOOKUP(G104&amp;$U$2,BS_CONTROLE[CHAVE],BS_CONTROLE[Quantidade_11],"-")</f>
        <v>0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OPORTUNIDADE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0</v>
      </c>
      <c r="V106" s="166">
        <f ca="1">_xlfn.XLOOKUP(G106&amp;$V$2,BS_CONTROLE[CHAVE],BS_CONTROLE[Quantidade_11],"-")</f>
        <v>450</v>
      </c>
      <c r="W106" s="166">
        <f ca="1">_xlfn.XLOOKUP(G106&amp;$W$2,BS_CONTROLE[CHAVE],BS_CONTROLE[Quantidade_11],"-")</f>
        <v>75</v>
      </c>
    </row>
    <row r="107" spans="1:23" s="97" customFormat="1" hidden="1">
      <c r="A107" s="178" t="str">
        <f>IF(SP_NORTE!Y110="","*",SP_NORTE!Y110)</f>
        <v>OPORTUNIDADE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4" dateTimeGrouping="day"/>
      </filters>
    </filterColumn>
    <filterColumn colId="6">
      <filters>
        <filter val="V40"/>
        <filter val="V69"/>
        <filter val="V83"/>
        <filter val="V87"/>
        <filter val="V88"/>
        <filter val="V91"/>
        <filter val="V92"/>
      </filters>
    </filterColumn>
    <filterColumn colId="7">
      <filters>
        <filter val="MECANIZAÇÃO - SOCADORA"/>
        <filter val="VARRIÇÃO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4.1666666666666664E-2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4.1666666666666664E-2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09:07/Realizado a descarga de dormentes no km 62 das 10:09 até 11:04/Descarregados 360 dormentes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3" sqref="F3023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OPORTUNIDADE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OPORTUNIDADE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OPORTUNIDADE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OPORTUNIDADE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OPORTUNIDADE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OPORTUNIDADE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OPORTUNIDADE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OPORTUNIDADE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OPORTUNIDADE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OPORTUNIDADE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OPORTUNIDADE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OPORTUNIDADE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OPORTUNIDADE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OPORTUNIDADE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>
      <c r="B101" s="104" t="str">
        <f>IF(SP_NORTE!Y110="","*",SP_NORTE!Y110)</f>
        <v>OPORTUNIDADE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 hidden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2" day="4" dateTimeGrouping="day"/>
      </filters>
    </filterColumn>
    <filterColumn colId="6">
      <filters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