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73" documentId="120_S{118792C3-22EF-5104-A093-F22BFE3913F3}" xr6:coauthVersionLast="47" xr6:coauthVersionMax="47" xr10:uidLastSave="{736EDA34-2ABD-41D5-85F9-281F2CD7F1E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0" i="1" l="1" a="1"/>
  <c r="N190" i="1" s="1"/>
  <c r="M190" i="1" a="1"/>
  <c r="M190" i="1" s="1"/>
  <c r="H190" i="1" a="1"/>
  <c r="H190" i="1" s="1"/>
  <c r="G190" i="1"/>
  <c r="G189" i="1"/>
  <c r="G188" i="1"/>
  <c r="H186" i="1" a="1"/>
  <c r="H186" i="1" s="1"/>
  <c r="M186" i="1" a="1"/>
  <c r="M186" i="1" s="1"/>
  <c r="N186" i="1" a="1"/>
  <c r="N186" i="1" s="1"/>
  <c r="M187" i="1" a="1"/>
  <c r="M187" i="1" s="1"/>
  <c r="N185" i="1" a="1"/>
  <c r="N185" i="1" s="1"/>
  <c r="M185" i="1" a="1"/>
  <c r="M185" i="1" s="1"/>
  <c r="N184" i="1" a="1"/>
  <c r="N184" i="1" s="1"/>
  <c r="M184" i="1" a="1"/>
  <c r="M184" i="1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<sst xmlns="http://schemas.openxmlformats.org/spreadsheetml/2006/main" count="5270" uniqueCount="1333">
  <si>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</si>
  <si>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</si>
  <si>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</si>
  <si>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</si>
  <si>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</si>
  <si>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</si>
  <si>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</si>
  <si>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</si>
  <si>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</si>
  <si>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</si>
  <si>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</si>
  <si>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</si>
  <si>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</si>
  <si>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</si>
  <si>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</si>
  <si>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</si>
  <si>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</si>
  <si>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</si>
  <si>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</si>
  <si>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</si>
  <si>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</si>
  <si>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</si>
  <si>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</si>
  <si>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</si>
  <si>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</si>
  <si>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</si>
  <si>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</si>
  <si>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</si>
  <si>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</si>
  <si>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</si>
  <si>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</si>
  <si>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</si>
  <si>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</si>
  <si>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</si>
  <si>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</si>
  <si>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</si>
  <si>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</si>
  <si>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</si>
  <si>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</si>
  <si>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</si>
  <si>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</si>
  <si>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</si>
  <si>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</si>
  <si>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</si>
  <si>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</si>
  <si>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</si>
  <si>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</si>
  <si>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</si>
  <si>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</si>
  <si>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</si>
  <si>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</si>
  <si>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</si>
  <si>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</si>
  <si>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</si>
  <si>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</si>
  <si>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</si>
  <si>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</si>
  <si>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</si>
  <si>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</si>
  <si>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</si>
  <si>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</si>
  <si>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</si>
  <si>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</si>
  <si>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</si>
  <si>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</si>
  <si>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</si>
  <si>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</si>
  <si>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</si>
  <si>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</si>
  <si>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</si>
  <si>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</si>
  <si>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</si>
  <si>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</si>
  <si>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</si>
  <si>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</si>
  <si>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</si>
  <si>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</si>
  <si>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</si>
  <si>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</si>
  <si>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</si>
  <si>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</si>
  <si>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</si>
  <si>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</si>
  <si>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</si>
  <si>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</si>
  <si>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</si>
  <si>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</si>
  <si>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</si>
  <si>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</si>
  <si>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</si>
  <si>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</si>
  <si>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</si>
  <si>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</si>
  <si>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</si>
  <si>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</si>
  <si>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</si>
  <si>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</si>
  <si>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</si>
  <si>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</si>
  <si>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</si>
  <si>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</si>
  <si>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</si>
  <si>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</si>
  <si>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</si>
  <si>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</si>
  <si>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</si>
  <si>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</si>
  <si>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</si>
  <si>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</si>
  <si>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</si>
  <si>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</si>
  <si>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</si>
  <si>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</si>
  <si>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</si>
  <si>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</si>
  <si>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</si>
  <si>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</si>
  <si>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</si>
  <si>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</si>
  <si>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</si>
  <si>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</si>
  <si>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</si>
  <si>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</si>
  <si>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</si>
  <si>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</si>
  <si>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</si>
  <si>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</si>
  <si>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</si>
  <si>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</si>
  <si>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</si>
  <si>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</si>
  <si>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</si>
  <si>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</si>
  <si>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</si>
  <si>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</si>
  <si>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</si>
  <si>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</si>
  <si>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</si>
  <si>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</si>
  <si>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</si>
  <si>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</si>
  <si>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</si>
  <si>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</si>
  <si>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</si>
  <si>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</si>
  <si>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</si>
  <si>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</si>
  <si>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</si>
  <si>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</si>
  <si>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</si>
  <si>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</si>
  <si>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</si>
  <si>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</si>
  <si>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</si>
  <si>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</si>
  <si>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</si>
  <si>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</si>
  <si>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</si>
  <si>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</si>
  <si>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</si>
  <si>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</si>
  <si>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</si>
  <si>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</si>
  <si>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</si>
  <si>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</si>
  <si>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</si>
  <si>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</si>
  <si>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</si>
  <si>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</si>
  <si>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</si>
  <si>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</si>
  <si>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</si>
  <si>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</si>
  <si>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</si>
  <si>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</si>
  <si>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</si>
  <si>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</si>
  <si>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</si>
  <si>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</si>
  <si>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</si>
  <si>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</si>
  <si>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</si>
  <si>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</si>
  <si>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</si>
  <si>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</si>
  <si>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</si>
  <si>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</si>
  <si>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</si>
  <si>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</si>
  <si>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</si>
  <si>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</si>
  <si>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</si>
  <si>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</si>
  <si>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</si>
  <si>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</si>
  <si>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</si>
  <si>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</si>
  <si>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</si>
  <si>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</si>
  <si>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</si>
  <si>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</si>
  <si>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</si>
  <si>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</si>
  <si>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</si>
  <si>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</si>
  <si>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</si>
  <si>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</si>
  <si>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</si>
  <si>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</si>
  <si>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</si>
  <si>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</si>
  <si>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</si>
  <si>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</si>
  <si>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</si>
  <si>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</si>
  <si>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</si>
  <si>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</si>
  <si>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</si>
  <si>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</si>
  <si>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</si>
  <si>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</si>
  <si>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</si>
  <si>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</si>
  <si>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</si>
  <si>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</si>
  <si>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</si>
  <si>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</si>
  <si>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</si>
  <si>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</si>
  <si>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</si>
  <si>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</si>
  <si>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</si>
  <si>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</si>
  <si>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</si>
  <si>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</si>
  <si>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</si>
  <si>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</si>
  <si>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</si>
  <si>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</si>
  <si>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</si>
  <si>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</si>
  <si>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</si>
  <si>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</si>
  <si>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</si>
  <si>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</si>
  <si>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</si>
  <si>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</si>
  <si>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</si>
  <si>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</si>
  <si>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</si>
  <si>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</si>
  <si>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</si>
  <si>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</si>
  <si>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</si>
  <si>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</si>
  <si>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</si>
  <si>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</si>
  <si>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</si>
  <si>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</si>
  <si>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</si>
  <si>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</si>
  <si>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</si>
  <si>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</si>
  <si>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</si>
  <si>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</si>
  <si>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</si>
  <si>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</si>
  <si>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</si>
  <si>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</si>
  <si>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</si>
  <si>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</si>
  <si>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</si>
  <si>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</si>
  <si>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</si>
  <si>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</si>
  <si>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</si>
  <si>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</si>
  <si>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</si>
  <si>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</si>
  <si>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</si>
  <si>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</si>
  <si>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</si>
  <si>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</si>
  <si>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</si>
  <si>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</si>
  <si>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</si>
  <si>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</si>
  <si>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</si>
  <si>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</si>
  <si>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</si>
  <si>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</si>
  <si>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</si>
  <si>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</si>
  <si>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</si>
  <si>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</si>
  <si>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</si>
  <si>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</si>
  <si>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</si>
  <si>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</si>
  <si>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</si>
  <si>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</si>
  <si>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</si>
  <si>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</si>
  <si>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</si>
  <si>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</si>
  <si>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</si>
  <si>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</si>
  <si>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</si>
  <si>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</si>
  <si>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</si>
  <si>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</si>
  <si>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</si>
  <si>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</si>
  <si>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</si>
  <si>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</si>
  <si>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</si>
  <si>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</si>
  <si>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</si>
  <si>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</si>
  <si>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</si>
  <si>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</si>
  <si>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</si>
  <si>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</si>
  <si>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</si>
  <si>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</si>
  <si>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</si>
  <si>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</si>
  <si>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</si>
  <si>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</si>
  <si>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</si>
  <si>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</si>
  <si>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</si>
  <si>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</si>
  <si>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</si>
  <si>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</si>
  <si>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</si>
  <si>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</si>
  <si>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</si>
  <si>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</si>
  <si>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</si>
  <si>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</si>
  <si>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</si>
  <si>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</si>
  <si>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</si>
  <si>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</si>
  <si>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</si>
  <si>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</si>
  <si>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</si>
  <si>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</si>
  <si>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</si>
  <si>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</si>
  <si>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</si>
  <si>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</si>
  <si>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</si>
  <si>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</si>
  <si>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</si>
  <si>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</si>
  <si>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</si>
  <si>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</si>
  <si>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</si>
  <si>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</si>
  <si>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</si>
  <si>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</si>
  <si>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</si>
  <si>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</si>
  <si>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</si>
  <si>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</si>
  <si>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</si>
  <si>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</si>
  <si>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</si>
  <si>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</si>
  <si>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</si>
  <si>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</si>
  <si>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</si>
  <si>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</si>
  <si>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</si>
  <si>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</si>
  <si>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</si>
  <si>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</si>
  <si>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</si>
  <si>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</si>
  <si>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</si>
  <si>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</si>
  <si>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</si>
  <si>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</si>
  <si>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</si>
  <si>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</si>
  <si>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</si>
  <si>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</si>
  <si>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</si>
  <si>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</si>
  <si>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</si>
  <si>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</si>
  <si>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</si>
  <si>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</si>
  <si>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</si>
  <si>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</si>
  <si>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</si>
  <si>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</si>
  <si>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</si>
  <si>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</si>
  <si>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</si>
  <si>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</si>
  <si>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</si>
  <si>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</si>
  <si>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</si>
  <si>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</si>
  <si>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</si>
  <si>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</si>
  <si>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</si>
  <si>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</si>
  <si>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</si>
  <si>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</si>
  <si>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</si>
  <si>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</si>
  <si>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</si>
  <si>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</si>
  <si>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</si>
  <si>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</si>
  <si>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</si>
  <si>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</si>
  <si>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</si>
  <si>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</si>
  <si>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</si>
  <si>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</si>
  <si>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</si>
  <si>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</si>
  <si>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</si>
  <si>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</si>
  <si>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</si>
  <si>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</si>
  <si>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</si>
  <si>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</si>
  <si>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</si>
  <si>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</si>
  <si>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</si>
  <si>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</si>
  <si>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</si>
  <si>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</si>
  <si>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</si>
  <si>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</si>
  <si>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</si>
  <si>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</si>
  <si>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</si>
  <si>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</si>
  <si>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</si>
  <si>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</si>
  <si>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</si>
  <si>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</si>
  <si>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</si>
  <si>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</si>
  <si>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</si>
  <si>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</si>
  <si>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</si>
  <si>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</si>
  <si>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</si>
  <si>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</si>
  <si>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</si>
  <si>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</si>
  <si>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</si>
  <si>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</si>
  <si>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</si>
  <si>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</si>
  <si>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</si>
  <si>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</si>
  <si>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</si>
  <si>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</si>
  <si>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</si>
  <si>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</si>
  <si>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</si>
  <si>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</si>
  <si>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</si>
  <si>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</si>
  <si>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</si>
  <si>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</si>
  <si>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</si>
  <si>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</si>
  <si>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</si>
  <si>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</si>
  <si>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</si>
  <si>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</si>
  <si>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</si>
  <si>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</si>
  <si>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</si>
  <si>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</si>
  <si>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</si>
  <si>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</si>
  <si>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</si>
  <si>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</si>
  <si>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</si>
  <si>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</si>
  <si>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</si>
  <si>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</si>
  <si>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</si>
  <si>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</si>
  <si>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</si>
  <si>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</si>
  <si>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</si>
  <si>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</si>
  <si>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</si>
  <si>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</si>
  <si>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</si>
  <si>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</si>
  <si>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</si>
  <si>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</si>
  <si>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</si>
  <si>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</si>
  <si>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</si>
  <si>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</si>
  <si>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</si>
  <si>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</si>
  <si>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</si>
  <si>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</si>
  <si>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</si>
  <si>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</si>
  <si>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</si>
  <si>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</si>
  <si>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</si>
  <si>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</si>
  <si>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</si>
  <si>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</si>
  <si>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</si>
  <si>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</si>
  <si>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</si>
  <si>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</si>
  <si>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</si>
  <si>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</si>
  <si>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</si>
  <si>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</si>
  <si>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</si>
  <si>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</si>
  <si>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</si>
  <si>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</si>
  <si>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</si>
  <si>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</si>
  <si>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</si>
  <si>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</si>
  <si>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</si>
  <si>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</si>
  <si>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</si>
  <si>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</si>
  <si>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</si>
  <si>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</si>
  <si>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</si>
  <si>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</si>
  <si>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</si>
  <si>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</si>
  <si>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</si>
  <si>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</si>
  <si>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</si>
  <si>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</si>
  <si>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</si>
  <si>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</si>
  <si>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</si>
  <si>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</si>
  <si>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</si>
  <si>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</si>
  <si>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</si>
  <si>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</si>
  <si>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</si>
  <si>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</si>
  <si>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</si>
  <si>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</si>
  <si>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</si>
  <si>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</si>
  <si>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</si>
  <si>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</si>
  <si>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</si>
  <si>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</si>
  <si>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</si>
  <si>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</si>
  <si>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</si>
  <si>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</si>
  <si>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</si>
  <si>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</si>
  <si>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</si>
  <si>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</si>
  <si>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</si>
  <si>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</si>
  <si>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</si>
  <si>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</si>
  <si>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</si>
  <si>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</si>
  <si>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</si>
  <si>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</si>
  <si>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</si>
  <si>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</si>
  <si>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</si>
  <si>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</si>
  <si>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</si>
  <si>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</si>
  <si>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</si>
  <si>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</si>
  <si>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</si>
  <si>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</si>
  <si>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</si>
  <si>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</si>
  <si>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</si>
  <si>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</si>
  <si>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</si>
  <si>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</si>
  <si>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</si>
  <si>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</si>
  <si>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</si>
  <si>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</si>
  <si>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</si>
  <si>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</si>
  <si>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</si>
  <si>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</si>
  <si>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</si>
  <si>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</si>
  <si>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</si>
  <si>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</si>
  <si>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</si>
  <si>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</si>
  <si>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</si>
  <si>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</si>
  <si>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</si>
  <si>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</si>
  <si>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</si>
  <si>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</si>
  <si>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</si>
  <si>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</si>
  <si>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</si>
  <si>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</si>
  <si>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</si>
  <si>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</si>
  <si>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</si>
  <si>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</si>
  <si>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</si>
  <si>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</si>
  <si>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</si>
  <si>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</si>
  <si>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</si>
  <si>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</si>
  <si>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</si>
  <si>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</si>
  <si>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</si>
  <si>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</si>
  <si>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</si>
  <si>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</si>
  <si>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</si>
  <si>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</si>
  <si>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</si>
  <si>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</si>
  <si>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</si>
  <si>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</si>
  <si>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</si>
  <si>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</si>
  <si>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</si>
  <si>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</si>
  <si>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</si>
  <si>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</si>
  <si>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</si>
  <si>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</si>
  <si>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</si>
  <si>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</si>
  <si>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</si>
  <si>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</si>
  <si>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</si>
  <si>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</si>
  <si>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</si>
  <si>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</si>
  <si>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</si>
  <si>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</si>
  <si>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</si>
  <si>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</si>
  <si>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</si>
  <si>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</si>
  <si>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</si>
  <si>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</si>
  <si>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</si>
  <si>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</si>
  <si>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</si>
  <si>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</si>
  <si>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</si>
  <si>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</si>
  <si>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</si>
  <si>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</si>
  <si>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</si>
  <si>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</si>
  <si>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</si>
  <si>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</si>
  <si>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</si>
  <si>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</si>
  <si>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</si>
  <si>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</si>
  <si>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</si>
  <si>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</si>
  <si>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</si>
  <si>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</si>
  <si>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</si>
  <si>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</si>
  <si>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</si>
  <si>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</si>
  <si>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</si>
  <si>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</si>
  <si>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</si>
  <si>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</si>
  <si>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</si>
  <si>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</si>
  <si>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</si>
  <si>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</si>
  <si>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</si>
  <si>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</si>
  <si>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</si>
  <si>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</si>
  <si>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</si>
  <si>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</si>
  <si>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</si>
  <si>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</si>
  <si>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</si>
  <si>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</si>
  <si>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</si>
  <si>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</si>
  <si>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</si>
  <si>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</si>
  <si>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</si>
  <si>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</si>
  <si>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</si>
  <si>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</si>
  <si>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</si>
  <si>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</si>
  <si>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</si>
  <si>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</si>
  <si>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</si>
  <si>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</si>
  <si>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</si>
  <si>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</si>
  <si>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</si>
  <si>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</si>
  <si>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</si>
  <si>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</si>
  <si>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</si>
  <si>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</si>
  <si>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</si>
  <si>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</si>
  <si>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</si>
  <si>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</si>
  <si>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</si>
  <si>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</si>
  <si>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</si>
  <si>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</si>
  <si>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</si>
  <si>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</si>
  <si>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</si>
  <si>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</si>
  <si>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</si>
  <si>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</si>
  <si>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</si>
  <si>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</si>
  <si>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</si>
  <si>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</si>
  <si>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</si>
  <si>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</si>
  <si>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</si>
  <si>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</si>
  <si>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</si>
  <si>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</si>
  <si>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</si>
  <si>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</si>
  <si>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</si>
  <si>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</si>
  <si>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</si>
  <si>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</si>
  <si>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</si>
  <si>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</si>
  <si>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</si>
  <si>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</si>
  <si>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</si>
  <si>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</si>
  <si>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</si>
  <si>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</si>
  <si>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</si>
  <si>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</si>
  <si>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</si>
  <si>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</si>
  <si>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</si>
  <si>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</si>
  <si>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</si>
  <si>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</si>
  <si>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</si>
  <si>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</si>
  <si>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</si>
  <si>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</si>
  <si>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</si>
  <si>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</si>
  <si>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</si>
  <si>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</si>
  <si>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</si>
  <si>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</si>
  <si>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</si>
  <si>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</si>
  <si>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</si>
  <si>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</si>
  <si>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</si>
  <si>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</si>
  <si>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</si>
  <si>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</si>
  <si>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</si>
  <si>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</si>
  <si>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</si>
  <si>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</si>
  <si>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</si>
  <si>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</si>
  <si>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</si>
  <si>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</si>
  <si>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</si>
  <si>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</si>
  <si>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</si>
  <si>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</si>
  <si>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</si>
  <si>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</si>
  <si>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</si>
  <si>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</si>
  <si>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</si>
  <si>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</si>
  <si>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</si>
  <si>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</si>
  <si>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</si>
  <si>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</si>
  <si>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</si>
  <si>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</si>
  <si>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</si>
  <si>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</si>
  <si>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</si>
  <si>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</si>
  <si>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</si>
  <si>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</si>
  <si>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</si>
  <si>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</si>
  <si>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</si>
  <si>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</si>
  <si>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</si>
  <si>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</si>
  <si>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</si>
  <si>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</si>
  <si>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</si>
  <si>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</si>
  <si>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</si>
  <si>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</si>
  <si>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</si>
  <si>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</si>
  <si>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</si>
  <si>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</si>
  <si>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</si>
  <si>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</si>
  <si>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</si>
  <si>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</si>
  <si>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</si>
  <si>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</si>
  <si>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</si>
  <si>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</si>
  <si>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</si>
  <si>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</si>
  <si>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</si>
  <si>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</si>
  <si>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</si>
  <si>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</si>
  <si>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</si>
  <si>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</si>
  <si>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</si>
  <si>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</si>
  <si>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</si>
  <si>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</si>
  <si>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</si>
  <si>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</si>
  <si>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</si>
  <si>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</si>
  <si>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</si>
  <si>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</si>
  <si>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</si>
  <si>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</si>
  <si>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</si>
  <si>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</si>
  <si>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</si>
  <si>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</si>
  <si>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</si>
  <si>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</si>
  <si>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</si>
  <si>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</si>
  <si>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</si>
  <si>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</si>
  <si>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</si>
  <si>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</si>
  <si>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</si>
  <si>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</si>
  <si>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</si>
  <si>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</si>
  <si>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</si>
  <si>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</si>
  <si>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</si>
  <si>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</si>
  <si>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</si>
  <si>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</si>
  <si>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</si>
  <si>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</si>
  <si>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</si>
  <si>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</si>
  <si>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</si>
  <si>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</si>
  <si>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</si>
  <si>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</si>
  <si>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</si>
  <si>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</si>
  <si>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</si>
  <si>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</si>
  <si>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</si>
  <si>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</si>
  <si>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</si>
  <si>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</si>
  <si>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</si>
  <si>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</si>
  <si>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</si>
  <si>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</si>
  <si>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</si>
  <si>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</si>
  <si>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</si>
  <si>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</si>
  <si>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</si>
  <si>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</si>
  <si>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</si>
  <si>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</si>
  <si>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</si>
  <si>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</si>
  <si>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</si>
  <si>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</si>
  <si>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</si>
  <si>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</si>
  <si>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</si>
  <si>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</si>
  <si>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</si>
  <si>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</si>
  <si>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</si>
  <si>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</si>
  <si>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</si>
  <si>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</si>
  <si>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</si>
  <si>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</si>
  <si>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</si>
  <si>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</si>
  <si>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</si>
  <si>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</si>
  <si>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</si>
  <si>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</si>
  <si>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</si>
  <si>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</si>
  <si>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</si>
  <si>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</si>
  <si>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</si>
  <si>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</si>
  <si>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</si>
  <si>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</si>
  <si>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</si>
  <si>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</si>
  <si>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</si>
  <si>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</si>
  <si>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</si>
  <si>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</si>
  <si>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</si>
  <si>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</si>
  <si>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</si>
  <si>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</si>
  <si>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</si>
  <si>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</si>
  <si>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</si>
  <si>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</si>
  <si>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</si>
  <si>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</si>
  <si>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</si>
  <si>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</si>
  <si>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</si>
  <si>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</si>
  <si>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</si>
  <si>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</si>
  <si>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</si>
  <si>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</si>
  <si>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</si>
  <si>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</si>
  <si>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</si>
  <si>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</si>
  <si>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</si>
  <si>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</si>
  <si>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</si>
  <si>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</si>
  <si>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</si>
  <si>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</si>
  <si>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</si>
  <si>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</si>
  <si>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</si>
  <si>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</si>
  <si>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</si>
  <si>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</si>
  <si>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</si>
  <si>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</si>
  <si>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</si>
  <si>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</si>
  <si>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</si>
  <si>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</si>
  <si>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</si>
  <si>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</si>
  <si>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</si>
  <si>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</si>
  <si>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</si>
  <si>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</si>
  <si>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</si>
  <si>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</si>
  <si>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</si>
  <si>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</si>
  <si>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</si>
  <si>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</si>
  <si>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</si>
  <si>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</si>
  <si>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</si>
  <si>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</si>
  <si>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</si>
  <si>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</si>
  <si>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</si>
  <si>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</si>
  <si>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</si>
  <si>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</si>
  <si>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</si>
  <si>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</si>
  <si>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</si>
  <si>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</si>
  <si>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</si>
  <si>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</si>
  <si>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</si>
  <si>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</si>
  <si>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</si>
  <si>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</si>
  <si>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</si>
  <si>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</si>
  <si>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</si>
  <si>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</si>
  <si>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</si>
  <si>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</si>
  <si>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</si>
  <si>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</si>
  <si>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</si>
  <si>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</si>
  <si>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</si>
  <si>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</si>
  <si>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</si>
  <si>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</si>
  <si>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</si>
  <si>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</si>
  <si>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</si>
  <si>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</si>
  <si>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</si>
  <si>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</si>
  <si>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</si>
  <si>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</si>
  <si>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</si>
  <si>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</si>
  <si>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</si>
  <si>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</si>
  <si>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</si>
  <si>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</si>
  <si>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</si>
  <si>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</si>
  <si>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</si>
  <si>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</si>
  <si>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</si>
  <si>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</si>
  <si>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</si>
  <si>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</si>
  <si>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</si>
  <si>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</si>
  <si>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</si>
  <si>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</si>
  <si>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</si>
  <si>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</si>
  <si>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</si>
  <si>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</si>
  <si>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</si>
  <si>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</si>
  <si>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</si>
  <si>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</si>
  <si>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</si>
  <si>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</si>
  <si>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</si>
  <si>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</si>
  <si>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</si>
  <si>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</si>
  <si>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</si>
  <si>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</si>
  <si>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</si>
  <si>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</si>
  <si>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</si>
  <si>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</si>
  <si>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</si>
  <si>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</si>
  <si>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</si>
  <si>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</si>
  <si>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</si>
  <si>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</si>
  <si>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</si>
  <si>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</si>
  <si>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</si>
  <si>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</si>
  <si>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</si>
  <si>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</si>
  <si>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</si>
  <si>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</si>
  <si>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</si>
  <si>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</si>
  <si>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</si>
  <si>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</si>
  <si>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</si>
  <si>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</si>
  <si>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</si>
  <si>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</si>
  <si>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</si>
  <si>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</si>
  <si>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</si>
  <si>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</si>
  <si>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</si>
  <si>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</si>
  <si>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</si>
  <si>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</si>
  <si>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</si>
  <si>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</si>
  <si>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</si>
  <si>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</si>
  <si>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</si>
  <si>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</si>
  <si>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</si>
  <si>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</si>
  <si>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</si>
  <si>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</si>
  <si>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</si>
  <si>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</si>
  <si>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</si>
  <si>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</si>
  <si>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</si>
  <si>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</si>
  <si>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</si>
  <si>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</si>
  <si>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</si>
  <si>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</si>
  <si>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</si>
  <si>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</si>
  <si>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</si>
  <si>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</si>
  <si>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</si>
  <si>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</si>
  <si>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</si>
  <si>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</si>
  <si>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</si>
  <si>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</si>
  <si>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</si>
  <si>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</si>
  <si>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</si>
  <si>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</si>
  <si>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</si>
  <si>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</si>
  <si>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</si>
  <si>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</si>
  <si>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</si>
  <si>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</si>
  <si>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</si>
  <si>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</si>
  <si>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</si>
  <si>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</si>
  <si>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</si>
  <si>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</si>
  <si>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</si>
  <si>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</si>
  <si>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</si>
  <si>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</si>
  <si>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</si>
  <si>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</si>
  <si>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</si>
  <si>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</si>
  <si>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</si>
  <si>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</si>
  <si>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</si>
  <si>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</si>
  <si>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</si>
  <si>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</si>
  <si>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</si>
  <si>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</si>
  <si>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</si>
  <si>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</si>
  <si>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</si>
  <si>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</si>
  <si>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</si>
  <si>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</si>
  <si>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</si>
  <si>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</si>
  <si>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</si>
  <si>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</si>
  <si>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</si>
  <si>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</si>
  <si>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</si>
  <si>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</si>
  <si>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</si>
  <si>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</si>
  <si>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</si>
  <si>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</si>
  <si>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</si>
  <si>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</si>
  <si>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</si>
  <si>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</si>
  <si>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</si>
  <si>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</si>
  <si>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</si>
  <si>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</si>
  <si>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</si>
  <si>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</si>
  <si>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</si>
  <si>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</si>
  <si>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</si>
  <si>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</si>
  <si>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</si>
  <si>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</si>
  <si>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</si>
  <si>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</si>
  <si>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</si>
  <si>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</si>
  <si>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</si>
  <si>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</si>
  <si>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</si>
  <si>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</si>
  <si>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</si>
  <si>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</si>
  <si>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</si>
  <si>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</si>
  <si>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</si>
  <si>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</si>
  <si>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</si>
  <si>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</si>
  <si>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</si>
  <si>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</si>
  <si>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</si>
  <si>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</si>
  <si>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</si>
  <si>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</si>
  <si>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</si>
  <si>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</si>
  <si>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</si>
  <si>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</si>
  <si>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</si>
  <si>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</si>
  <si>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</si>
  <si>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</si>
  <si>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</si>
  <si>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</si>
  <si>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</si>
  <si>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</si>
  <si>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</si>
  <si>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</si>
  <si>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</si>
  <si>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</si>
  <si>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</si>
  <si>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</si>
  <si>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</si>
  <si>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</si>
  <si>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</si>
  <si>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</si>
  <si>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</si>
  <si>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</si>
  <si>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Jonas</t>
  </si>
  <si>
    <t>189ZFY/ZXP189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</si>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</sst>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75" activePane="bottomRight" state="frozen"/>
      <selection pane="bottomRight" activeCell="D183" sqref="D183:F18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</v>
      </c>
      <c r="B184" s="102"/>
      <c r="C184" s="135" t="str">
        <f>IF(BS_CONTROLE[[#This Row],[DATA]]="","",WEEKNUM(BS_CONTROLE[[#This Row],[DATA]]))</f>
        <v/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>DANIEL (TP-647)</v>
      </c>
      <c r="B185" s="102"/>
      <c r="C185" s="135" t="str">
        <f>IF(BS_CONTROLE[[#This Row],[DATA]]="","",WEEKNUM(BS_CONTROLE[[#This Row],[DATA]]))</f>
        <v/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208.6</v>
      </c>
      <c r="L185" s="105" t="s">
        <v>558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1263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ZYU-ZST</v>
      </c>
      <c r="AN185" s="105" t="str">
        <f>IF(BS_CONTROLE[[#This Row],[SB]]=0, "-", BS_CONTROLE[[#This Row],[SB]])</f>
        <v>206ZST</v>
      </c>
      <c r="AO185" s="105">
        <f>IF(BS_CONTROLE[[#This Row],[SUB]]=0, "-", BS_CONTROLE[[#This Row],[SUB]])</f>
        <v>56</v>
      </c>
      <c r="AP185" s="105">
        <f>BS_CONTROLE[[#This Row],[KM - Inicio]]</f>
        <v>208.6</v>
      </c>
      <c r="AQ185" s="105">
        <f>BS_CONTROLE[[#This Row],[KM - Inicio]]</f>
        <v>208.6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>ROGÉRIO (TP-730)</v>
      </c>
      <c r="B186" s="102"/>
      <c r="C186" s="135" t="str">
        <f>IF(BS_CONTROLE[[#This Row],[DATA]]="","",WEEKNUM(BS_CONTROLE[[#This Row],[DATA]]))</f>
        <v/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>V93</v>
      </c>
      <c r="B187" s="102"/>
      <c r="C187" s="135" t="str">
        <f>IF(BS_CONTROLE[[#This Row],[DATA]]="","",WEEKNUM(BS_CONTROLE[[#This Row],[DATA]]))</f>
        <v/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187.05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</v>
      </c>
      <c r="B190" s="102"/>
      <c r="C190" s="135" t="str">
        <f>IF(BS_CONTROLE[[#This Row],[DATA]]="","",WEEKNUM(BS_CONTROLE[[#This Row],[DATA]]))</f>
        <v/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</v>
      </c>
      <c r="B193" s="102"/>
      <c r="C193" s="135" t="str">
        <f>IF(BS_CONTROLE[[#This Row],[DATA]]="","",WEEKNUM(BS_CONTROLE[[#This Row],[DATA]]))</f>
        <v/>
      </c>
      <c r="D193" s="104" t="s">
        <v>605</v>
      </c>
      <c r="E193" s="159">
        <v>187</v>
      </c>
      <c r="F193" s="126" t="s">
        <v>548</v>
      </c>
      <c r="G193" s="142" t="str">
        <f>IF(D193="","*",VLOOKUP(F193,BS_ATIVIDADE[],3,FALSE))</f>
        <v>OUTROS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1268</v>
      </c>
      <c r="C4" s="160" t="s">
        <v>1269</v>
      </c>
      <c r="D4" s="160" t="s">
        <v>1270</v>
      </c>
      <c r="E4" s="160" t="s">
        <v>1271</v>
      </c>
      <c r="F4" s="160" t="s">
        <v>4</v>
      </c>
      <c r="G4" s="160" t="s">
        <v>1272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1273</v>
      </c>
      <c r="C6" s="161">
        <v>407867</v>
      </c>
      <c r="D6" s="161" t="s">
        <v>1274</v>
      </c>
      <c r="E6" s="161" t="s">
        <v>789</v>
      </c>
      <c r="F6" s="161" t="s">
        <v>1275</v>
      </c>
      <c r="G6" s="162"/>
    </row>
    <row r="7" spans="2:7">
      <c r="B7" s="161" t="s">
        <v>1276</v>
      </c>
      <c r="C7" s="161">
        <v>293644</v>
      </c>
      <c r="D7" s="161" t="s">
        <v>1277</v>
      </c>
      <c r="E7" s="161" t="s">
        <v>789</v>
      </c>
      <c r="F7" s="161" t="s">
        <v>1275</v>
      </c>
      <c r="G7" s="162"/>
    </row>
    <row r="8" spans="2:7">
      <c r="B8" s="161" t="s">
        <v>1278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1279</v>
      </c>
      <c r="C9" s="161">
        <v>256790</v>
      </c>
      <c r="D9" s="161" t="s">
        <v>1280</v>
      </c>
      <c r="E9" s="161" t="s">
        <v>790</v>
      </c>
      <c r="F9" s="161" t="s">
        <v>1281</v>
      </c>
      <c r="G9" s="162">
        <v>46357</v>
      </c>
    </row>
    <row r="10" spans="2:7">
      <c r="B10" s="161" t="s">
        <v>1282</v>
      </c>
      <c r="C10" s="161">
        <v>265193</v>
      </c>
      <c r="D10" s="161" t="s">
        <v>1283</v>
      </c>
      <c r="E10" s="161" t="s">
        <v>791</v>
      </c>
      <c r="F10" s="161" t="s">
        <v>1072</v>
      </c>
      <c r="G10" s="161" t="s">
        <v>1284</v>
      </c>
    </row>
    <row r="11" spans="2:7">
      <c r="B11" s="161" t="s">
        <v>1285</v>
      </c>
      <c r="C11" s="161">
        <v>293716</v>
      </c>
      <c r="D11" s="161" t="s">
        <v>1286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1287</v>
      </c>
      <c r="C12" s="161">
        <v>257258</v>
      </c>
      <c r="D12" s="161" t="s">
        <v>1288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1289</v>
      </c>
      <c r="C13" s="161">
        <v>371147</v>
      </c>
      <c r="D13" s="161" t="s">
        <v>1290</v>
      </c>
      <c r="E13" s="161" t="s">
        <v>792</v>
      </c>
      <c r="F13" s="161" t="s">
        <v>128</v>
      </c>
      <c r="G13" s="161" t="s">
        <v>1284</v>
      </c>
    </row>
    <row r="14" spans="2:7">
      <c r="B14" s="161" t="s">
        <v>1291</v>
      </c>
      <c r="C14" s="161">
        <v>259230</v>
      </c>
      <c r="D14" s="161" t="s">
        <v>1292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1293</v>
      </c>
      <c r="C15" s="161">
        <v>370705</v>
      </c>
      <c r="D15" s="161"/>
      <c r="E15" s="161" t="s">
        <v>792</v>
      </c>
      <c r="F15" s="161" t="s">
        <v>128</v>
      </c>
      <c r="G15" s="161" t="s">
        <v>1284</v>
      </c>
    </row>
    <row r="16" spans="2:7">
      <c r="B16" s="161" t="s">
        <v>1294</v>
      </c>
      <c r="C16" s="161">
        <v>258542</v>
      </c>
      <c r="D16" s="161" t="s">
        <v>1295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1296</v>
      </c>
      <c r="C17" s="161">
        <v>257050</v>
      </c>
      <c r="D17" s="161" t="s">
        <v>1297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1299</v>
      </c>
      <c r="D4" s="163" t="s">
        <v>1300</v>
      </c>
      <c r="E4" s="163" t="s">
        <v>1301</v>
      </c>
      <c r="F4" s="160" t="s">
        <v>1302</v>
      </c>
      <c r="G4" s="163" t="s">
        <v>1303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1306</v>
      </c>
      <c r="G9" s="167" t="s">
        <v>1307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1304</v>
      </c>
      <c r="G10" s="167"/>
    </row>
    <row r="11" spans="2:7">
      <c r="B11" s="167" t="s">
        <v>1308</v>
      </c>
      <c r="C11" s="167">
        <v>9038</v>
      </c>
      <c r="D11" s="168">
        <v>46085</v>
      </c>
      <c r="E11" s="167">
        <v>10520</v>
      </c>
      <c r="F11" s="169" t="s">
        <v>1309</v>
      </c>
      <c r="G11" s="167"/>
    </row>
    <row r="12" spans="2:7">
      <c r="B12" s="167" t="s">
        <v>709</v>
      </c>
      <c r="C12" s="167" t="s">
        <v>1310</v>
      </c>
      <c r="D12" s="168">
        <v>46066</v>
      </c>
      <c r="E12" s="167">
        <v>9500</v>
      </c>
      <c r="F12" s="169" t="s">
        <v>1311</v>
      </c>
      <c r="G12" s="167"/>
    </row>
    <row r="13" spans="2:7">
      <c r="B13" s="167" t="s">
        <v>709</v>
      </c>
      <c r="C13" s="167" t="s">
        <v>1312</v>
      </c>
      <c r="D13" s="168">
        <v>46066</v>
      </c>
      <c r="E13" s="167">
        <v>10500</v>
      </c>
      <c r="F13" s="169" t="s">
        <v>1311</v>
      </c>
      <c r="G13" s="167"/>
    </row>
    <row r="14" spans="2:7">
      <c r="B14" s="167" t="s">
        <v>709</v>
      </c>
      <c r="C14" s="167" t="s">
        <v>1313</v>
      </c>
      <c r="D14" s="168">
        <v>46066</v>
      </c>
      <c r="E14" s="167">
        <v>9000</v>
      </c>
      <c r="F14" s="169" t="s">
        <v>1311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1314</v>
      </c>
      <c r="C2" s="121" t="s">
        <v>947</v>
      </c>
      <c r="D2" s="76" t="s">
        <v>949</v>
      </c>
      <c r="E2" s="76" t="s">
        <v>1315</v>
      </c>
      <c r="F2" s="99" t="s">
        <v>1316</v>
      </c>
      <c r="G2" s="76" t="s">
        <v>1317</v>
      </c>
      <c r="H2" s="76" t="s">
        <v>1318</v>
      </c>
      <c r="I2" s="76" t="s">
        <v>1319</v>
      </c>
      <c r="J2" s="76" t="s">
        <v>1320</v>
      </c>
      <c r="K2" s="78" t="s">
        <v>1321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ZYU-ZST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SUPER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1324</v>
      </c>
      <c r="C2" s="87" t="s">
        <v>376</v>
      </c>
      <c r="D2" s="88" t="s">
        <v>962</v>
      </c>
      <c r="E2" s="88" t="s">
        <v>4</v>
      </c>
      <c r="F2" s="88" t="s">
        <v>1325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1326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 t="str">
        <f>IF(SP_SUL!B184="","*",SP_SUL!B184)</f>
        <v>*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 t="str">
        <f>IF(SP_SUL!B185="","*",SP_SUL!B185)</f>
        <v>*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ZYU-ZST</v>
      </c>
      <c r="L182" s="139" t="str">
        <f>IF(SP_SUL!N185="","*",SP_SUL!N185)</f>
        <v>206ZST</v>
      </c>
      <c r="M182" s="140">
        <f>IF(SP_SUL!J185="","*",SP_SUL!J185)</f>
        <v>56</v>
      </c>
      <c r="N182" s="144">
        <f>IF(SP_SUL!K185="","*",SP_SUL!K185)</f>
        <v>208.6</v>
      </c>
      <c r="O182" s="144" t="str">
        <f>IF(SP_SUL!L185="","*",SP_SUL!L185)</f>
        <v>-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 t="str">
        <f>IF(SP_SUL!B186="","*",SP_SUL!B186)</f>
        <v>*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 t="str">
        <f>IF(SP_SUL!B187="","*",SP_SUL!B187)</f>
        <v>*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187.05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*</v>
      </c>
      <c r="T185" s="145" t="str">
        <f>IF(SP_SUL!W188="","*",SP_SUL!W188)</f>
        <v>*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 t="str">
        <f>IF(SP_SUL!B190="","*",SP_SUL!B190)</f>
        <v>*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*</v>
      </c>
      <c r="T187" s="145" t="str">
        <f>IF(SP_SUL!W190="","*",SP_SUL!W190)</f>
        <v>*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SUPER</v>
      </c>
      <c r="H190" s="145" t="str">
        <f>IF(SP_SUL!F193="","*",SP_SUL!F193)</f>
        <v>BLOCO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1327</v>
      </c>
      <c r="D5" s="228"/>
      <c r="E5" s="228"/>
      <c r="F5" s="228"/>
      <c r="G5" s="228"/>
      <c r="H5" s="228"/>
      <c r="I5" s="228"/>
      <c r="J5" s="229"/>
      <c r="K5" s="230" t="s">
        <v>1328</v>
      </c>
      <c r="L5" s="231"/>
      <c r="M5" s="231"/>
      <c r="N5" s="231"/>
      <c r="O5" s="232" t="s">
        <v>1329</v>
      </c>
      <c r="P5" s="233"/>
    </row>
    <row r="6" spans="1:16" s="74" customFormat="1" ht="15" customHeight="1">
      <c r="A6" s="66" t="s">
        <v>1325</v>
      </c>
      <c r="B6" s="75" t="s">
        <v>1324</v>
      </c>
      <c r="C6" s="76" t="s">
        <v>962</v>
      </c>
      <c r="D6" s="77" t="s">
        <v>963</v>
      </c>
      <c r="E6" s="76" t="s">
        <v>1330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1331</v>
      </c>
      <c r="M6" s="80" t="s">
        <v>576</v>
      </c>
      <c r="N6" s="81" t="s">
        <v>957</v>
      </c>
      <c r="O6" s="158" t="s">
        <v>1000</v>
      </c>
      <c r="P6" s="133" t="s">
        <v>1332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ZYU-ZST</v>
      </c>
      <c r="H185" s="116">
        <f>IF(SP_SUL!K185="","*",SP_SUL!K185)</f>
        <v>208.6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ZYU-ZST</v>
      </c>
      <c r="M185" s="83">
        <f>IF(SP_SUL!AP185="","*",SP_SUL!AP185)</f>
        <v>208.6</v>
      </c>
      <c r="N185" s="83" t="str">
        <f>IF(SP_SUL!AM185="","*",SP_SUL!AM185)</f>
        <v>ZYU-ZST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SUPER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