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94" documentId="120_S{118792C3-22EF-5104-A093-F22BFE3913F3}" xr6:coauthVersionLast="47" xr6:coauthVersionMax="47" xr10:uidLastSave="{E95F4702-2AB0-4234-945D-2DA5A53D0EE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0" i="1" l="1"/>
  <c r="C220" i="1"/>
  <c r="F220" i="1"/>
  <c r="L220" i="1" a="1"/>
  <c r="L220" i="1"/>
  <c r="M220" i="1" a="1"/>
  <c r="M220" i="1"/>
  <c r="Q220" i="1"/>
  <c r="R220" i="1" a="1"/>
  <c r="R220" i="1"/>
  <c r="S220" i="1" a="1"/>
  <c r="S220" i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9" i="1" a="1"/>
  <c r="L219" i="1" s="1"/>
  <c r="L218" i="1" a="1"/>
  <c r="L218" i="1" s="1"/>
  <c r="A218" i="1"/>
  <c r="C218" i="1"/>
  <c r="F218" i="1"/>
  <c r="Q218" i="1"/>
  <c r="R218" i="1" a="1"/>
  <c r="R218" i="1"/>
  <c r="S218" i="1" a="1"/>
  <c r="S218" i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9" i="1"/>
  <c r="C219" i="1"/>
  <c r="F219" i="1"/>
  <c r="Q219" i="1"/>
  <c r="R219" i="1" a="1"/>
  <c r="R219" i="1"/>
  <c r="S219" i="1" a="1"/>
  <c r="S219" i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M191" i="1" a="1"/>
  <c r="M191" i="1" s="1"/>
  <c r="L191" i="1" a="1"/>
  <c r="L191" i="1" s="1"/>
  <c r="A191" i="1"/>
  <c r="C191" i="1"/>
  <c r="F191" i="1"/>
  <c r="Q191" i="1"/>
  <c r="R191" i="1" a="1"/>
  <c r="R191" i="1"/>
  <c r="S191" i="1" a="1"/>
  <c r="S191" i="1"/>
  <c r="T191" i="1" a="1"/>
  <c r="T191" i="1"/>
  <c r="AH191" i="1"/>
  <c r="AI191" i="1"/>
  <c r="AJ191" i="1"/>
  <c r="AK191" i="1"/>
  <c r="AL191" i="1"/>
  <c r="AM191" i="1"/>
  <c r="AN191" i="1"/>
  <c r="AO191" i="1"/>
  <c r="AP191" i="1"/>
  <c r="AX191" i="1"/>
  <c r="BA191" i="1"/>
  <c r="BB191" i="1" a="1"/>
  <c r="BB191" i="1"/>
  <c r="BC191" i="1" a="1"/>
  <c r="BC191" i="1"/>
  <c r="BD191" i="1" a="1"/>
  <c r="BD191" i="1"/>
  <c r="BE191" i="1"/>
  <c r="BQ191" i="1"/>
  <c r="BR191" i="1"/>
  <c r="L193" i="1" a="1"/>
  <c r="L193" i="1" s="1"/>
  <c r="A193" i="1"/>
  <c r="C193" i="1"/>
  <c r="F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M216" i="1" a="1"/>
  <c r="M216" i="1" s="1"/>
  <c r="L216" i="1" a="1"/>
  <c r="L216" i="1" s="1"/>
  <c r="A216" i="1"/>
  <c r="C216" i="1"/>
  <c r="F216" i="1"/>
  <c r="Q216" i="1"/>
  <c r="R216" i="1" a="1"/>
  <c r="R216" i="1"/>
  <c r="S216" i="1" a="1"/>
  <c r="S216" i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L206" i="1" a="1"/>
  <c r="L206" i="1" s="1"/>
  <c r="A206" i="1"/>
  <c r="C206" i="1"/>
  <c r="F206" i="1"/>
  <c r="Q206" i="1"/>
  <c r="R206" i="1" a="1"/>
  <c r="R206" i="1"/>
  <c r="S206" i="1" a="1"/>
  <c r="S206" i="1"/>
  <c r="T206" i="1" a="1"/>
  <c r="T206" i="1"/>
  <c r="AH206" i="1"/>
  <c r="AI206" i="1"/>
  <c r="AJ206" i="1"/>
  <c r="AK206" i="1"/>
  <c r="AL206" i="1"/>
  <c r="AM206" i="1"/>
  <c r="AN206" i="1"/>
  <c r="AO206" i="1"/>
  <c r="AP206" i="1"/>
  <c r="AX206" i="1"/>
  <c r="BA206" i="1"/>
  <c r="BB206" i="1" a="1"/>
  <c r="BB206" i="1"/>
  <c r="BC206" i="1" a="1"/>
  <c r="BC206" i="1"/>
  <c r="BD206" i="1" a="1"/>
  <c r="BD206" i="1"/>
  <c r="BE206" i="1"/>
  <c r="BQ206" i="1"/>
  <c r="BR206" i="1"/>
  <c r="A207" i="1"/>
  <c r="C207" i="1"/>
  <c r="F207" i="1"/>
  <c r="Q207" i="1"/>
  <c r="R207" i="1" a="1"/>
  <c r="R207" i="1"/>
  <c r="S207" i="1" a="1"/>
  <c r="S207" i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199" i="1"/>
  <c r="C199" i="1"/>
  <c r="F199" i="1"/>
  <c r="Q199" i="1"/>
  <c r="R199" i="1" a="1"/>
  <c r="R199" i="1"/>
  <c r="S199" i="1" a="1"/>
  <c r="S199" i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A197" i="1"/>
  <c r="C197" i="1"/>
  <c r="F197" i="1"/>
  <c r="L197" i="1" a="1"/>
  <c r="L197" i="1"/>
  <c r="M197" i="1" a="1"/>
  <c r="M197" i="1"/>
  <c r="Q197" i="1"/>
  <c r="R197" i="1" a="1"/>
  <c r="R197" i="1"/>
  <c r="S197" i="1" a="1"/>
  <c r="S197" i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A194" i="1"/>
  <c r="C194" i="1"/>
  <c r="F194" i="1"/>
  <c r="L194" i="1" a="1"/>
  <c r="L194" i="1"/>
  <c r="M194" i="1" a="1"/>
  <c r="M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L196" i="1" a="1"/>
  <c r="L196" i="1" s="1"/>
  <c r="L195" i="1" a="1"/>
  <c r="L195" i="1" s="1"/>
  <c r="A195" i="1"/>
  <c r="C195" i="1"/>
  <c r="F195" i="1"/>
  <c r="Q195" i="1"/>
  <c r="R195" i="1" a="1"/>
  <c r="R195" i="1"/>
  <c r="S195" i="1" a="1"/>
  <c r="S195" i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A200" i="1"/>
  <c r="C200" i="1"/>
  <c r="F200" i="1"/>
  <c r="L200" i="1" a="1"/>
  <c r="L200" i="1"/>
  <c r="M200" i="1" a="1"/>
  <c r="M200" i="1"/>
  <c r="Q200" i="1"/>
  <c r="R200" i="1" a="1"/>
  <c r="R200" i="1"/>
  <c r="S200" i="1" a="1"/>
  <c r="S200" i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M192" i="1" a="1"/>
  <c r="M192" i="1" s="1"/>
  <c r="L192" i="1" a="1"/>
  <c r="L192" i="1" s="1"/>
  <c r="A192" i="1"/>
  <c r="C192" i="1"/>
  <c r="F192" i="1"/>
  <c r="Q192" i="1"/>
  <c r="R192" i="1" a="1"/>
  <c r="R192" i="1"/>
  <c r="S192" i="1" a="1"/>
  <c r="S192" i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96" i="1"/>
  <c r="C196" i="1"/>
  <c r="F196" i="1"/>
  <c r="Q196" i="1"/>
  <c r="R196" i="1" a="1"/>
  <c r="R196" i="1"/>
  <c r="S196" i="1" a="1"/>
  <c r="S196" i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M198" i="1" a="1"/>
  <c r="M198" i="1" s="1"/>
  <c r="L198" i="1" a="1"/>
  <c r="L198" i="1" s="1"/>
  <c r="A198" i="1"/>
  <c r="C198" i="1"/>
  <c r="F198" i="1"/>
  <c r="Q198" i="1"/>
  <c r="R198" i="1" a="1"/>
  <c r="R198" i="1"/>
  <c r="S198" i="1" a="1"/>
  <c r="S198" i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201" i="1"/>
  <c r="BS202" i="1"/>
  <c r="BS203" i="1"/>
  <c r="BS204" i="1"/>
  <c r="BS205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7" i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14" i="1" a="1"/>
  <c r="M214" i="1" s="1"/>
  <c r="L214" i="1" a="1"/>
  <c r="L214" i="1" s="1"/>
  <c r="M190" i="1" a="1"/>
  <c r="M190" i="1" s="1"/>
  <c r="L190" i="1" a="1"/>
  <c r="L190" i="1" s="1"/>
  <c r="M222" i="1" a="1"/>
  <c r="M222" i="1" s="1"/>
  <c r="L222" i="1" a="1"/>
  <c r="L222" i="1" s="1"/>
  <c r="M208" i="1" a="1"/>
  <c r="M208" i="1" s="1"/>
  <c r="L208" i="1" a="1"/>
  <c r="L208" i="1" s="1"/>
  <c r="M201" i="1" a="1"/>
  <c r="M201" i="1" s="1"/>
  <c r="L201" i="1" a="1"/>
  <c r="L201" i="1" s="1"/>
  <c r="M217" i="1" a="1"/>
  <c r="M217" i="1" s="1"/>
  <c r="L217" i="1" a="1"/>
  <c r="L217" i="1" s="1"/>
  <c r="M205" i="1" a="1"/>
  <c r="M205" i="1" s="1"/>
  <c r="L205" i="1" a="1"/>
  <c r="L205" i="1" s="1"/>
  <c r="M213" i="1" a="1"/>
  <c r="M213" i="1" s="1"/>
  <c r="L213" i="1" a="1"/>
  <c r="L213" i="1" s="1"/>
  <c r="M204" i="1" a="1"/>
  <c r="M204" i="1" s="1"/>
  <c r="L204" i="1" a="1"/>
  <c r="L204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201" i="1"/>
  <c r="AX202" i="1"/>
  <c r="AX203" i="1"/>
  <c r="AX204" i="1"/>
  <c r="AX205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 s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C50" i="1" a="1"/>
  <c r="BC50" i="1" s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BC53" i="1" s="1" a="1"/>
  <c r="BC53" i="1" s="1"/>
  <c r="AP53" i="1"/>
  <c r="BA53" i="1"/>
  <c r="BB53" i="1" a="1"/>
  <c r="BB53" i="1" s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BC54" i="1" s="1" a="1"/>
  <c r="BC54" i="1" s="1"/>
  <c r="AP54" i="1"/>
  <c r="BA54" i="1"/>
  <c r="BB54" i="1" a="1"/>
  <c r="BB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BC56" i="1" s="1" a="1"/>
  <c r="BC56" i="1" s="1"/>
  <c r="AP56" i="1"/>
  <c r="BA56" i="1"/>
  <c r="BB56" i="1" a="1"/>
  <c r="BB56" i="1" s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AO57" i="1"/>
  <c r="AP57" i="1"/>
  <c r="BA57" i="1"/>
  <c r="BD57" i="1" a="1"/>
  <c r="BD57" i="1" s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R184" i="15" s="1"/>
  <c r="Q189" i="1"/>
  <c r="R185" i="15" s="1"/>
  <c r="Q190" i="1"/>
  <c r="R186" i="15" s="1"/>
  <c r="R187" i="15"/>
  <c r="R188" i="15"/>
  <c r="Q201" i="1"/>
  <c r="R189" i="15" s="1"/>
  <c r="Q202" i="1"/>
  <c r="Q203" i="1"/>
  <c r="Q204" i="1"/>
  <c r="R192" i="15" s="1"/>
  <c r="Q205" i="1"/>
  <c r="R193" i="15" s="1"/>
  <c r="Q208" i="1"/>
  <c r="R194" i="15" s="1"/>
  <c r="Q209" i="1"/>
  <c r="Q210" i="1"/>
  <c r="Q211" i="1"/>
  <c r="Q212" i="1"/>
  <c r="Q213" i="1"/>
  <c r="Q214" i="1"/>
  <c r="Q215" i="1"/>
  <c r="R197" i="15" s="1"/>
  <c r="Q217" i="1"/>
  <c r="R198" i="15" s="1"/>
  <c r="R199" i="15"/>
  <c r="Q221" i="1"/>
  <c r="R200" i="15" s="1"/>
  <c r="Q222" i="1"/>
  <c r="R201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201" i="1"/>
  <c r="F202" i="1"/>
  <c r="F203" i="1"/>
  <c r="F204" i="1"/>
  <c r="F205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M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M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K187" i="15"/>
  <c r="L187" i="15"/>
  <c r="D187" i="15"/>
  <c r="E187" i="15"/>
  <c r="K152" i="10"/>
  <c r="K188" i="15"/>
  <c r="L188" i="15"/>
  <c r="D188" i="15"/>
  <c r="E188" i="15"/>
  <c r="K153" i="10"/>
  <c r="M153" i="10"/>
  <c r="A201" i="1"/>
  <c r="C201" i="1"/>
  <c r="K189" i="15"/>
  <c r="L189" i="15"/>
  <c r="R201" i="1" a="1"/>
  <c r="R201" i="1" s="1"/>
  <c r="D189" i="15" s="1"/>
  <c r="S201" i="1" a="1"/>
  <c r="S201" i="1" s="1"/>
  <c r="E189" i="15" s="1"/>
  <c r="T201" i="1" a="1"/>
  <c r="T201" i="1" s="1"/>
  <c r="AH201" i="1"/>
  <c r="BA201" i="1" s="1"/>
  <c r="AI201" i="1"/>
  <c r="AJ201" i="1"/>
  <c r="K154" i="10" s="1"/>
  <c r="AK201" i="1"/>
  <c r="AN201" i="1"/>
  <c r="AO201" i="1"/>
  <c r="M154" i="10" s="1"/>
  <c r="AP201" i="1"/>
  <c r="BQ201" i="1"/>
  <c r="BR201" i="1"/>
  <c r="A202" i="1"/>
  <c r="C202" i="1"/>
  <c r="L202" i="1" a="1"/>
  <c r="L202" i="1" s="1"/>
  <c r="K190" i="15" s="1"/>
  <c r="M202" i="1" a="1"/>
  <c r="M202" i="1" s="1"/>
  <c r="L190" i="15" s="1"/>
  <c r="R202" i="1" a="1"/>
  <c r="R202" i="1" s="1"/>
  <c r="D190" i="15" s="1"/>
  <c r="S202" i="1" a="1"/>
  <c r="S202" i="1" s="1"/>
  <c r="E190" i="15" s="1"/>
  <c r="T202" i="1" a="1"/>
  <c r="T202" i="1" s="1"/>
  <c r="AH202" i="1"/>
  <c r="BA202" i="1" s="1"/>
  <c r="AI202" i="1"/>
  <c r="AJ202" i="1"/>
  <c r="K155" i="10" s="1"/>
  <c r="AK202" i="1"/>
  <c r="AN202" i="1"/>
  <c r="BD202" i="1" s="1" a="1"/>
  <c r="BD202" i="1" s="1"/>
  <c r="AO202" i="1"/>
  <c r="AP202" i="1"/>
  <c r="BQ202" i="1"/>
  <c r="BR202" i="1"/>
  <c r="A203" i="1"/>
  <c r="C203" i="1"/>
  <c r="L203" i="1" a="1"/>
  <c r="L203" i="1" s="1"/>
  <c r="K191" i="15" s="1"/>
  <c r="M203" i="1" a="1"/>
  <c r="M203" i="1" s="1"/>
  <c r="L191" i="15" s="1"/>
  <c r="R203" i="1" a="1"/>
  <c r="R203" i="1" s="1"/>
  <c r="D191" i="15" s="1"/>
  <c r="S203" i="1" a="1"/>
  <c r="S203" i="1" s="1"/>
  <c r="E191" i="15" s="1"/>
  <c r="T203" i="1" a="1"/>
  <c r="T203" i="1" s="1"/>
  <c r="AH203" i="1"/>
  <c r="BA203" i="1" s="1"/>
  <c r="AI203" i="1"/>
  <c r="AJ203" i="1"/>
  <c r="K156" i="10" s="1"/>
  <c r="AK203" i="1"/>
  <c r="AN203" i="1"/>
  <c r="AO203" i="1"/>
  <c r="M156" i="10" s="1"/>
  <c r="AP203" i="1"/>
  <c r="BQ203" i="1"/>
  <c r="BR203" i="1"/>
  <c r="A204" i="1"/>
  <c r="C204" i="1"/>
  <c r="K192" i="15"/>
  <c r="L192" i="15"/>
  <c r="R204" i="1" a="1"/>
  <c r="R204" i="1" s="1"/>
  <c r="D192" i="15" s="1"/>
  <c r="S204" i="1" a="1"/>
  <c r="S204" i="1" s="1"/>
  <c r="E192" i="15" s="1"/>
  <c r="T204" i="1" a="1"/>
  <c r="T204" i="1" s="1"/>
  <c r="AH204" i="1"/>
  <c r="BA204" i="1" s="1"/>
  <c r="AI204" i="1"/>
  <c r="AJ204" i="1"/>
  <c r="K157" i="10" s="1"/>
  <c r="AK204" i="1"/>
  <c r="AN204" i="1"/>
  <c r="BD204" i="1" s="1" a="1"/>
  <c r="BD204" i="1" s="1"/>
  <c r="AO204" i="1"/>
  <c r="M157" i="10" s="1"/>
  <c r="AP204" i="1"/>
  <c r="BQ204" i="1"/>
  <c r="BR204" i="1"/>
  <c r="A205" i="1"/>
  <c r="C205" i="1"/>
  <c r="K193" i="15"/>
  <c r="L193" i="15"/>
  <c r="R205" i="1" a="1"/>
  <c r="R205" i="1" s="1"/>
  <c r="D193" i="15" s="1"/>
  <c r="S205" i="1" a="1"/>
  <c r="S205" i="1" s="1"/>
  <c r="E193" i="15" s="1"/>
  <c r="T205" i="1" a="1"/>
  <c r="T205" i="1" s="1"/>
  <c r="AH205" i="1"/>
  <c r="BA205" i="1" s="1"/>
  <c r="AI205" i="1"/>
  <c r="AJ205" i="1"/>
  <c r="K158" i="10" s="1"/>
  <c r="AK205" i="1"/>
  <c r="AN205" i="1"/>
  <c r="AO205" i="1"/>
  <c r="M158" i="10" s="1"/>
  <c r="AP205" i="1"/>
  <c r="BQ205" i="1"/>
  <c r="BR205" i="1"/>
  <c r="A208" i="1"/>
  <c r="C208" i="1"/>
  <c r="K194" i="15"/>
  <c r="L194" i="15"/>
  <c r="R208" i="1" a="1"/>
  <c r="R208" i="1" s="1"/>
  <c r="D194" i="15" s="1"/>
  <c r="S208" i="1" a="1"/>
  <c r="S208" i="1" s="1"/>
  <c r="E194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195" i="15" s="1"/>
  <c r="M209" i="1" a="1"/>
  <c r="M209" i="1" s="1"/>
  <c r="L195" i="15" s="1"/>
  <c r="R209" i="1" a="1"/>
  <c r="R209" i="1" s="1"/>
  <c r="D195" i="15" s="1"/>
  <c r="S209" i="1" a="1"/>
  <c r="S209" i="1" s="1"/>
  <c r="E195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196" i="15" s="1"/>
  <c r="M210" i="1" a="1"/>
  <c r="M210" i="1" s="1"/>
  <c r="L196" i="15" s="1"/>
  <c r="R210" i="1" a="1"/>
  <c r="R210" i="1" s="1"/>
  <c r="D196" i="15" s="1"/>
  <c r="S210" i="1" a="1"/>
  <c r="S210" i="1" s="1"/>
  <c r="E196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S214" i="1" a="1"/>
  <c r="S214" i="1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K197" i="15"/>
  <c r="L197" i="15"/>
  <c r="R215" i="1" a="1"/>
  <c r="R215" i="1" s="1"/>
  <c r="D197" i="15" s="1"/>
  <c r="S215" i="1" a="1"/>
  <c r="S215" i="1" s="1"/>
  <c r="E197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K198" i="15"/>
  <c r="L198" i="15"/>
  <c r="R217" i="1" a="1"/>
  <c r="R217" i="1" s="1"/>
  <c r="D198" i="15" s="1"/>
  <c r="S217" i="1" a="1"/>
  <c r="S217" i="1" s="1"/>
  <c r="E198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99" i="15"/>
  <c r="L199" i="15"/>
  <c r="D199" i="15"/>
  <c r="E199" i="15"/>
  <c r="K168" i="10"/>
  <c r="A221" i="1"/>
  <c r="C221" i="1"/>
  <c r="L221" i="1" a="1"/>
  <c r="L221" i="1" s="1"/>
  <c r="K200" i="15" s="1"/>
  <c r="M221" i="1" a="1"/>
  <c r="M221" i="1" s="1"/>
  <c r="L200" i="15" s="1"/>
  <c r="R221" i="1" a="1"/>
  <c r="R221" i="1" s="1"/>
  <c r="D200" i="15" s="1"/>
  <c r="S221" i="1" a="1"/>
  <c r="S221" i="1" s="1"/>
  <c r="E200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K201" i="15"/>
  <c r="L201" i="15"/>
  <c r="R222" i="1" a="1"/>
  <c r="R222" i="1" s="1"/>
  <c r="D201" i="15" s="1"/>
  <c r="S222" i="1" a="1"/>
  <c r="S222" i="1" s="1"/>
  <c r="E201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02" i="15" s="1"/>
  <c r="M223" i="1" a="1"/>
  <c r="M223" i="1" s="1"/>
  <c r="L202" i="15" s="1"/>
  <c r="R223" i="1" a="1"/>
  <c r="R223" i="1" s="1"/>
  <c r="D202" i="15" s="1"/>
  <c r="S223" i="1" a="1"/>
  <c r="S223" i="1" s="1"/>
  <c r="E202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03" i="15" s="1"/>
  <c r="M224" i="1" a="1"/>
  <c r="M224" i="1" s="1"/>
  <c r="L203" i="15" s="1"/>
  <c r="R224" i="1" a="1"/>
  <c r="R224" i="1" s="1"/>
  <c r="D203" i="15" s="1"/>
  <c r="S224" i="1" a="1"/>
  <c r="S224" i="1" s="1"/>
  <c r="E203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04" i="15" s="1"/>
  <c r="M225" i="1" a="1"/>
  <c r="M225" i="1" s="1"/>
  <c r="L204" i="15" s="1"/>
  <c r="R225" i="1" a="1"/>
  <c r="R225" i="1" s="1"/>
  <c r="D204" i="15" s="1"/>
  <c r="S225" i="1" a="1"/>
  <c r="S225" i="1" s="1"/>
  <c r="E204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05" i="15" s="1"/>
  <c r="M226" i="1" a="1"/>
  <c r="M226" i="1" s="1"/>
  <c r="L205" i="15" s="1"/>
  <c r="R226" i="1" a="1"/>
  <c r="R226" i="1" s="1"/>
  <c r="D205" i="15" s="1"/>
  <c r="S226" i="1" a="1"/>
  <c r="S226" i="1" s="1"/>
  <c r="E205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06" i="15" s="1"/>
  <c r="M227" i="1" a="1"/>
  <c r="M227" i="1" s="1"/>
  <c r="L206" i="15" s="1"/>
  <c r="R227" i="1" a="1"/>
  <c r="R227" i="1" s="1"/>
  <c r="D206" i="15" s="1"/>
  <c r="S227" i="1" a="1"/>
  <c r="S227" i="1" s="1"/>
  <c r="E206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07" i="15" s="1"/>
  <c r="M228" i="1" a="1"/>
  <c r="M228" i="1" s="1"/>
  <c r="L207" i="15" s="1"/>
  <c r="R228" i="1" a="1"/>
  <c r="R228" i="1" s="1"/>
  <c r="D207" i="15" s="1"/>
  <c r="S228" i="1" a="1"/>
  <c r="S228" i="1" s="1"/>
  <c r="E207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08" i="15" s="1"/>
  <c r="M229" i="1" a="1"/>
  <c r="M229" i="1" s="1"/>
  <c r="L208" i="15" s="1"/>
  <c r="R229" i="1" a="1"/>
  <c r="R229" i="1" s="1"/>
  <c r="D208" i="15" s="1"/>
  <c r="S229" i="1" a="1"/>
  <c r="S229" i="1" s="1"/>
  <c r="E208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09" i="15" s="1"/>
  <c r="M230" i="1" a="1"/>
  <c r="M230" i="1" s="1"/>
  <c r="L209" i="15" s="1"/>
  <c r="R230" i="1" a="1"/>
  <c r="R230" i="1" s="1"/>
  <c r="D209" i="15" s="1"/>
  <c r="S230" i="1" a="1"/>
  <c r="S230" i="1" s="1"/>
  <c r="E209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10" i="15" s="1"/>
  <c r="M231" i="1" a="1"/>
  <c r="M231" i="1" s="1"/>
  <c r="L210" i="15" s="1"/>
  <c r="R231" i="1" a="1"/>
  <c r="R231" i="1" s="1"/>
  <c r="D210" i="15" s="1"/>
  <c r="S231" i="1" a="1"/>
  <c r="S231" i="1" s="1"/>
  <c r="E210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11" i="15" s="1"/>
  <c r="M232" i="1" a="1"/>
  <c r="M232" i="1" s="1"/>
  <c r="L211" i="15" s="1"/>
  <c r="R232" i="1" a="1"/>
  <c r="R232" i="1" s="1"/>
  <c r="D211" i="15" s="1"/>
  <c r="S232" i="1" a="1"/>
  <c r="S232" i="1" s="1"/>
  <c r="E211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12" i="15" s="1"/>
  <c r="M233" i="1" a="1"/>
  <c r="M233" i="1" s="1"/>
  <c r="L212" i="15" s="1"/>
  <c r="R233" i="1" a="1"/>
  <c r="R233" i="1" s="1"/>
  <c r="D212" i="15" s="1"/>
  <c r="S233" i="1" a="1"/>
  <c r="S233" i="1" s="1"/>
  <c r="E212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13" i="15" s="1"/>
  <c r="M234" i="1" a="1"/>
  <c r="M234" i="1" s="1"/>
  <c r="L213" i="15" s="1"/>
  <c r="R234" i="1" a="1"/>
  <c r="R234" i="1" s="1"/>
  <c r="D213" i="15" s="1"/>
  <c r="S234" i="1" a="1"/>
  <c r="S234" i="1" s="1"/>
  <c r="E213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14" i="15" s="1"/>
  <c r="M235" i="1" a="1"/>
  <c r="M235" i="1" s="1"/>
  <c r="L214" i="15" s="1"/>
  <c r="R235" i="1" a="1"/>
  <c r="R235" i="1" s="1"/>
  <c r="D214" i="15" s="1"/>
  <c r="S235" i="1" a="1"/>
  <c r="S235" i="1" s="1"/>
  <c r="E214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15" i="15" s="1"/>
  <c r="M236" i="1" a="1"/>
  <c r="M236" i="1" s="1"/>
  <c r="L215" i="15" s="1"/>
  <c r="R236" i="1" a="1"/>
  <c r="R236" i="1" s="1"/>
  <c r="D215" i="15" s="1"/>
  <c r="S236" i="1" a="1"/>
  <c r="S236" i="1" s="1"/>
  <c r="E215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16" i="15" s="1"/>
  <c r="M237" i="1" a="1"/>
  <c r="M237" i="1" s="1"/>
  <c r="L216" i="15" s="1"/>
  <c r="R237" i="1" a="1"/>
  <c r="R237" i="1" s="1"/>
  <c r="D216" i="15" s="1"/>
  <c r="S237" i="1" a="1"/>
  <c r="S237" i="1" s="1"/>
  <c r="E216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17" i="15" s="1"/>
  <c r="M238" i="1" a="1"/>
  <c r="M238" i="1" s="1"/>
  <c r="L217" i="15" s="1"/>
  <c r="R238" i="1" a="1"/>
  <c r="R238" i="1" s="1"/>
  <c r="D217" i="15" s="1"/>
  <c r="S238" i="1" a="1"/>
  <c r="S238" i="1" s="1"/>
  <c r="E217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K218" i="15" s="1"/>
  <c r="M239" i="1" a="1"/>
  <c r="M239" i="1" s="1"/>
  <c r="L218" i="15" s="1"/>
  <c r="R239" i="1" a="1"/>
  <c r="R239" i="1" s="1"/>
  <c r="D218" i="15" s="1"/>
  <c r="S239" i="1" a="1"/>
  <c r="S239" i="1" s="1"/>
  <c r="E218" i="15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K219" i="15" s="1"/>
  <c r="M240" i="1" a="1"/>
  <c r="M240" i="1" s="1"/>
  <c r="L219" i="15" s="1"/>
  <c r="R240" i="1" a="1"/>
  <c r="R240" i="1" s="1"/>
  <c r="D219" i="15" s="1"/>
  <c r="S240" i="1" a="1"/>
  <c r="S240" i="1" s="1"/>
  <c r="E219" i="15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K220" i="15" s="1"/>
  <c r="M241" i="1" a="1"/>
  <c r="M241" i="1" s="1"/>
  <c r="L220" i="15" s="1"/>
  <c r="R241" i="1" a="1"/>
  <c r="R241" i="1" s="1"/>
  <c r="D220" i="15" s="1"/>
  <c r="S241" i="1" a="1"/>
  <c r="S241" i="1" s="1"/>
  <c r="E220" i="15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K221" i="15" s="1"/>
  <c r="M242" i="1" a="1"/>
  <c r="M242" i="1" s="1"/>
  <c r="L221" i="15" s="1"/>
  <c r="R242" i="1" a="1"/>
  <c r="R242" i="1" s="1"/>
  <c r="D221" i="15" s="1"/>
  <c r="S242" i="1" a="1"/>
  <c r="S242" i="1" s="1"/>
  <c r="E221" i="15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K222" i="15" s="1"/>
  <c r="M243" i="1" a="1"/>
  <c r="M243" i="1" s="1"/>
  <c r="L222" i="15" s="1"/>
  <c r="R243" i="1" a="1"/>
  <c r="R243" i="1" s="1"/>
  <c r="D222" i="15" s="1"/>
  <c r="S243" i="1" a="1"/>
  <c r="S243" i="1" s="1"/>
  <c r="E222" i="15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K223" i="15" s="1"/>
  <c r="M244" i="1" a="1"/>
  <c r="M244" i="1" s="1"/>
  <c r="L223" i="15" s="1"/>
  <c r="R244" i="1" a="1"/>
  <c r="R244" i="1" s="1"/>
  <c r="D223" i="15" s="1"/>
  <c r="S244" i="1" a="1"/>
  <c r="S244" i="1" s="1"/>
  <c r="E223" i="15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K224" i="15" s="1"/>
  <c r="M245" i="1" a="1"/>
  <c r="M245" i="1" s="1"/>
  <c r="L224" i="15" s="1"/>
  <c r="R245" i="1" a="1"/>
  <c r="R245" i="1" s="1"/>
  <c r="D224" i="15" s="1"/>
  <c r="S245" i="1" a="1"/>
  <c r="S245" i="1" s="1"/>
  <c r="E224" i="15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K225" i="15" s="1"/>
  <c r="M246" i="1" a="1"/>
  <c r="M246" i="1" s="1"/>
  <c r="L225" i="15" s="1"/>
  <c r="R246" i="1" a="1"/>
  <c r="R246" i="1" s="1"/>
  <c r="D225" i="15" s="1"/>
  <c r="S246" i="1" a="1"/>
  <c r="S246" i="1" s="1"/>
  <c r="E225" i="15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K226" i="15" s="1"/>
  <c r="M247" i="1" a="1"/>
  <c r="M247" i="1" s="1"/>
  <c r="L226" i="15" s="1"/>
  <c r="R247" i="1" a="1"/>
  <c r="R247" i="1" s="1"/>
  <c r="D226" i="15" s="1"/>
  <c r="S247" i="1" a="1"/>
  <c r="S247" i="1" s="1"/>
  <c r="E226" i="15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K227" i="15" s="1"/>
  <c r="M248" i="1" a="1"/>
  <c r="M248" i="1" s="1"/>
  <c r="L227" i="15" s="1"/>
  <c r="R248" i="1" a="1"/>
  <c r="R248" i="1" s="1"/>
  <c r="D227" i="15" s="1"/>
  <c r="S248" i="1" a="1"/>
  <c r="S248" i="1" s="1"/>
  <c r="E227" i="15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K228" i="15" s="1"/>
  <c r="M249" i="1" a="1"/>
  <c r="M249" i="1" s="1"/>
  <c r="L228" i="15" s="1"/>
  <c r="R249" i="1" a="1"/>
  <c r="R249" i="1" s="1"/>
  <c r="D228" i="15" s="1"/>
  <c r="S249" i="1" a="1"/>
  <c r="S249" i="1" s="1"/>
  <c r="E228" i="15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K229" i="15" s="1"/>
  <c r="M250" i="1" a="1"/>
  <c r="M250" i="1" s="1"/>
  <c r="L229" i="15" s="1"/>
  <c r="R250" i="1" a="1"/>
  <c r="R250" i="1" s="1"/>
  <c r="D229" i="15" s="1"/>
  <c r="S250" i="1" a="1"/>
  <c r="S250" i="1" s="1"/>
  <c r="E229" i="15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K230" i="15" s="1"/>
  <c r="M251" i="1" a="1"/>
  <c r="M251" i="1" s="1"/>
  <c r="L230" i="15" s="1"/>
  <c r="R251" i="1" a="1"/>
  <c r="R251" i="1" s="1"/>
  <c r="D230" i="15" s="1"/>
  <c r="S251" i="1" a="1"/>
  <c r="S251" i="1" s="1"/>
  <c r="E230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K231" i="15" s="1"/>
  <c r="M252" i="1" a="1"/>
  <c r="M252" i="1" s="1"/>
  <c r="L231" i="15" s="1"/>
  <c r="R252" i="1" a="1"/>
  <c r="R252" i="1" s="1"/>
  <c r="D231" i="15" s="1"/>
  <c r="S252" i="1" a="1"/>
  <c r="S252" i="1" s="1"/>
  <c r="E231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K232" i="15" s="1"/>
  <c r="M253" i="1" a="1"/>
  <c r="M253" i="1" s="1"/>
  <c r="L232" i="15" s="1"/>
  <c r="R253" i="1" a="1"/>
  <c r="R253" i="1" s="1"/>
  <c r="D232" i="15" s="1"/>
  <c r="S253" i="1" a="1"/>
  <c r="S253" i="1" s="1"/>
  <c r="E232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33" i="15" s="1"/>
  <c r="M254" i="1" a="1"/>
  <c r="M254" i="1" s="1"/>
  <c r="L233" i="15" s="1"/>
  <c r="R254" i="1" a="1"/>
  <c r="R254" i="1" s="1"/>
  <c r="D233" i="15" s="1"/>
  <c r="S254" i="1" a="1"/>
  <c r="S254" i="1" s="1"/>
  <c r="E233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34" i="15" s="1"/>
  <c r="M255" i="1" a="1"/>
  <c r="M255" i="1" s="1"/>
  <c r="L234" i="15" s="1"/>
  <c r="R255" i="1" a="1"/>
  <c r="R255" i="1" s="1"/>
  <c r="D234" i="15" s="1"/>
  <c r="S255" i="1" a="1"/>
  <c r="S255" i="1" s="1"/>
  <c r="E234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35" i="15" s="1"/>
  <c r="M256" i="1" a="1"/>
  <c r="M256" i="1" s="1"/>
  <c r="L235" i="15" s="1"/>
  <c r="R256" i="1" a="1"/>
  <c r="R256" i="1" s="1"/>
  <c r="D235" i="15" s="1"/>
  <c r="S256" i="1" a="1"/>
  <c r="S256" i="1" s="1"/>
  <c r="E235" i="15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20" i="1" l="1"/>
  <c r="BP218" i="1"/>
  <c r="BP219" i="1"/>
  <c r="BP191" i="1"/>
  <c r="BP193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K18" i="15"/>
  <c r="AL21" i="1"/>
  <c r="BD32" i="1" a="1"/>
  <c r="BD32" i="1" s="1"/>
  <c r="BB35" i="1" a="1"/>
  <c r="BB35" i="1" s="1"/>
  <c r="BC32" i="1" a="1"/>
  <c r="BC32" i="1" s="1"/>
  <c r="BC39" i="1" a="1"/>
  <c r="BC39" i="1" s="1"/>
  <c r="BP206" i="1"/>
  <c r="BP207" i="1"/>
  <c r="BP199" i="1"/>
  <c r="BP197" i="1"/>
  <c r="BB34" i="1" a="1"/>
  <c r="BB34" i="1" s="1"/>
  <c r="BB37" i="1" a="1"/>
  <c r="BB37" i="1" s="1"/>
  <c r="BB36" i="1" a="1"/>
  <c r="BB36" i="1" s="1"/>
  <c r="BB50" i="1" a="1"/>
  <c r="BB50" i="1" s="1"/>
  <c r="K15" i="15"/>
  <c r="AL18" i="1"/>
  <c r="L33" i="15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4" i="1"/>
  <c r="BP195" i="1"/>
  <c r="BP200" i="1"/>
  <c r="BP192" i="1"/>
  <c r="BP196" i="1"/>
  <c r="BP198" i="1"/>
  <c r="BP187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4" i="1" a="1"/>
  <c r="BC204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1" i="1" a="1"/>
  <c r="BB201" i="1" s="1"/>
  <c r="BB190" i="1" a="1"/>
  <c r="BB190" i="1" s="1"/>
  <c r="AM204" i="1"/>
  <c r="BB225" i="1" a="1"/>
  <c r="BB225" i="1" s="1"/>
  <c r="AM209" i="1"/>
  <c r="BB204" i="1" a="1"/>
  <c r="BB204" i="1" s="1"/>
  <c r="BC201" i="1" a="1"/>
  <c r="BC201" i="1" s="1"/>
  <c r="BD190" i="1" a="1"/>
  <c r="BD190" i="1" s="1"/>
  <c r="AM190" i="1"/>
  <c r="BC214" i="1" a="1"/>
  <c r="BC214" i="1" s="1"/>
  <c r="BD201" i="1" a="1"/>
  <c r="BD201" i="1" s="1"/>
  <c r="AM201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5" i="1" a="1"/>
  <c r="BC205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5" i="1"/>
  <c r="AL205" i="1"/>
  <c r="G158" i="10"/>
  <c r="D157" i="10"/>
  <c r="C157" i="10"/>
  <c r="AL204" i="1"/>
  <c r="G157" i="10"/>
  <c r="D156" i="10"/>
  <c r="C156" i="10"/>
  <c r="AM203" i="1"/>
  <c r="AL203" i="1"/>
  <c r="G156" i="10"/>
  <c r="BC202" i="1" a="1"/>
  <c r="BC202" i="1" s="1"/>
  <c r="M155" i="10"/>
  <c r="D155" i="10"/>
  <c r="C155" i="10"/>
  <c r="AM202" i="1"/>
  <c r="AL202" i="1"/>
  <c r="G155" i="10"/>
  <c r="D154" i="10"/>
  <c r="C154" i="10"/>
  <c r="AL201" i="1"/>
  <c r="G154" i="10"/>
  <c r="D153" i="10"/>
  <c r="C153" i="10"/>
  <c r="G153" i="10"/>
  <c r="M152" i="10"/>
  <c r="D152" i="10"/>
  <c r="C152" i="10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5" i="1" a="1"/>
  <c r="BB205" i="1" s="1"/>
  <c r="BB202" i="1" a="1"/>
  <c r="BB202" i="1" s="1"/>
  <c r="BB188" i="1" a="1"/>
  <c r="BB188" i="1" s="1"/>
  <c r="BB185" i="1" a="1"/>
  <c r="BB185" i="1" s="1"/>
  <c r="BB183" i="1" a="1"/>
  <c r="BB183" i="1" s="1"/>
  <c r="BB180" i="1" a="1"/>
  <c r="BB180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5" i="1" a="1"/>
  <c r="BD205" i="1" s="1"/>
  <c r="BB203" i="1" a="1"/>
  <c r="BB203" i="1" s="1"/>
  <c r="BC203" i="1" a="1"/>
  <c r="BC203" i="1" s="1"/>
  <c r="BB189" i="1" a="1"/>
  <c r="BB189" i="1" s="1"/>
  <c r="BC189" i="1" a="1"/>
  <c r="BC189" i="1" s="1"/>
  <c r="BB210" i="1" a="1"/>
  <c r="BB210" i="1" s="1"/>
  <c r="BD203" i="1" a="1"/>
  <c r="BD203" i="1" s="1"/>
  <c r="BD189" i="1" a="1"/>
  <c r="BD189" i="1" s="1"/>
  <c r="BC185" i="1" a="1"/>
  <c r="BC185" i="1" s="1"/>
  <c r="BC180" i="1" a="1"/>
  <c r="BC180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5" i="1"/>
  <c r="BP204" i="1"/>
  <c r="BP203" i="1"/>
  <c r="BP202" i="1"/>
  <c r="BP201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<sst xmlns="http://schemas.openxmlformats.org/spreadsheetml/2006/main" count="5628" uniqueCount="1420">
  <si>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</si>
  <si>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</si>
  <si>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</si>
  <si>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</si>
  <si>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</si>
  <si>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</si>
  <si>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</si>
  <si>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</si>
  <si>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</si>
  <si>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</si>
  <si>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</si>
  <si>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</si>
  <si>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</si>
  <si>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</si>
  <si>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</si>
  <si>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</si>
  <si>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</si>
  <si>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</si>
  <si>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</si>
  <si>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</si>
  <si>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</si>
  <si>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</si>
  <si>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</si>
  <si>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</si>
  <si>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</si>
  <si>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</si>
  <si>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</si>
  <si>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</si>
  <si>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</si>
  <si>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</si>
  <si>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</si>
  <si>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</si>
  <si>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</si>
  <si>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</si>
  <si>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</si>
  <si>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</si>
  <si>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</si>
  <si>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</si>
  <si>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</si>
  <si>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</si>
  <si>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</si>
  <si>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</si>
  <si>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</si>
  <si>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</si>
  <si>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</si>
  <si>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</si>
  <si>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</si>
  <si>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</si>
  <si>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</si>
  <si>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</si>
  <si>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</si>
  <si>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</si>
  <si>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</si>
  <si>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</si>
  <si>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</si>
  <si>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</si>
  <si>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</si>
  <si>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</si>
  <si>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</si>
  <si>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</si>
  <si>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</si>
  <si>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</si>
  <si>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</si>
  <si>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</si>
  <si>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</si>
  <si>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</si>
  <si>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</si>
  <si>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</si>
  <si>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</si>
  <si>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</si>
  <si>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</si>
  <si>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</si>
  <si>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</si>
  <si>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</si>
  <si>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</si>
  <si>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</si>
  <si>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</si>
  <si>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</si>
  <si>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</si>
  <si>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</si>
  <si>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</si>
  <si>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</si>
  <si>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</si>
  <si>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</si>
  <si>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</si>
  <si>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</si>
  <si>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</si>
  <si>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</si>
  <si>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</si>
  <si>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</si>
  <si>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</si>
  <si>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</si>
  <si>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</si>
  <si>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</si>
  <si>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</si>
  <si>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</si>
  <si>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</si>
  <si>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</si>
  <si>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</si>
  <si>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</si>
  <si>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</si>
  <si>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</si>
  <si>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</si>
  <si>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</si>
  <si>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</si>
  <si>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</si>
  <si>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</si>
  <si>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</si>
  <si>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</si>
  <si>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</si>
  <si>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</si>
  <si>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</si>
  <si>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</si>
  <si>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</si>
  <si>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</si>
  <si>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</si>
  <si>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</si>
  <si>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</si>
  <si>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</si>
  <si>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</si>
  <si>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</si>
  <si>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</si>
  <si>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</si>
  <si>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</si>
  <si>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</si>
  <si>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</si>
  <si>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</si>
  <si>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</si>
  <si>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</si>
  <si>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</si>
  <si>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</si>
  <si>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</si>
  <si>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</si>
  <si>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</si>
  <si>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</si>
  <si>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</si>
  <si>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</si>
  <si>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</si>
  <si>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</si>
  <si>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</si>
  <si>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</si>
  <si>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</si>
  <si>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</si>
  <si>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</si>
  <si>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</si>
  <si>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</si>
  <si>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</si>
  <si>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</si>
  <si>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</si>
  <si>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</si>
  <si>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</si>
  <si>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</si>
  <si>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</si>
  <si>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</si>
  <si>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</si>
  <si>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</si>
  <si>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</si>
  <si>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</si>
  <si>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</si>
  <si>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</si>
  <si>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</si>
  <si>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</si>
  <si>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</si>
  <si>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</si>
  <si>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</si>
  <si>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</si>
  <si>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</si>
  <si>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</si>
  <si>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</si>
  <si>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</si>
  <si>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</si>
  <si>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</si>
  <si>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</si>
  <si>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</si>
  <si>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</si>
  <si>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</si>
  <si>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</si>
  <si>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</si>
  <si>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</si>
  <si>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</si>
  <si>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</si>
  <si>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</si>
  <si>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</si>
  <si>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</si>
  <si>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</si>
  <si>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</si>
  <si>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</si>
  <si>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</si>
  <si>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</si>
  <si>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</si>
  <si>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</si>
  <si>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</si>
  <si>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</si>
  <si>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</si>
  <si>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</si>
  <si>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</si>
  <si>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</si>
  <si>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</si>
  <si>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</si>
  <si>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</si>
  <si>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</si>
  <si>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</si>
  <si>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</si>
  <si>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</si>
  <si>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</si>
  <si>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</si>
  <si>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</si>
  <si>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</si>
  <si>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</si>
  <si>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</si>
  <si>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</si>
  <si>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</si>
  <si>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</si>
  <si>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</si>
  <si>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</si>
  <si>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</si>
  <si>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</si>
  <si>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</si>
  <si>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</si>
  <si>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</si>
  <si>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</si>
  <si>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</si>
  <si>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</si>
  <si>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</si>
  <si>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</si>
  <si>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</si>
  <si>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</si>
  <si>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</si>
  <si>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</si>
  <si>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</si>
  <si>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</si>
  <si>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</si>
  <si>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</si>
  <si>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</si>
  <si>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</si>
  <si>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</si>
  <si>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</si>
  <si>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</si>
  <si>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</si>
  <si>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</si>
  <si>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</si>
  <si>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</si>
  <si>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</si>
  <si>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</si>
  <si>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</si>
  <si>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</si>
  <si>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</si>
  <si>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</si>
  <si>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</si>
  <si>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</si>
  <si>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</si>
  <si>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</si>
  <si>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</si>
  <si>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</si>
  <si>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</si>
  <si>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</si>
  <si>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</si>
  <si>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</si>
  <si>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</si>
  <si>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</si>
  <si>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</si>
  <si>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</si>
  <si>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</si>
  <si>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</si>
  <si>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</si>
  <si>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</si>
  <si>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</si>
  <si>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</si>
  <si>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</si>
  <si>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</si>
  <si>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</si>
  <si>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</si>
  <si>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</si>
  <si>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</si>
  <si>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</si>
  <si>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</si>
  <si>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</si>
  <si>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</si>
  <si>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</si>
  <si>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</si>
  <si>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</si>
  <si>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</si>
  <si>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</si>
  <si>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</si>
  <si>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</si>
  <si>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</si>
  <si>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</si>
  <si>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</si>
  <si>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</si>
  <si>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</si>
  <si>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</si>
  <si>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</si>
  <si>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</si>
  <si>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</si>
  <si>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</si>
  <si>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</si>
  <si>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</si>
  <si>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</si>
  <si>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</si>
  <si>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</si>
  <si>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</si>
  <si>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</si>
  <si>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</si>
  <si>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</si>
  <si>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</si>
  <si>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</si>
  <si>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</si>
  <si>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</si>
  <si>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</si>
  <si>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</si>
  <si>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</si>
  <si>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</si>
  <si>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</si>
  <si>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</si>
  <si>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</si>
  <si>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</si>
  <si>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</si>
  <si>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</si>
  <si>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</si>
  <si>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</si>
  <si>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</si>
  <si>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</si>
  <si>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</si>
  <si>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</si>
  <si>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</si>
  <si>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</si>
  <si>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</si>
  <si>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</si>
  <si>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</si>
  <si>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</si>
  <si>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</si>
  <si>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</si>
  <si>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</si>
  <si>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</si>
  <si>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</si>
  <si>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</si>
  <si>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</si>
  <si>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</si>
  <si>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</si>
  <si>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</si>
  <si>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</si>
  <si>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</si>
  <si>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</si>
  <si>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</si>
  <si>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</si>
  <si>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</si>
  <si>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</si>
  <si>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</si>
  <si>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</si>
  <si>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</si>
  <si>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</si>
  <si>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</si>
  <si>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</si>
  <si>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</si>
  <si>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</si>
  <si>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</si>
  <si>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</si>
  <si>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</si>
  <si>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</si>
  <si>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</si>
  <si>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</si>
  <si>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</si>
  <si>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</si>
  <si>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</si>
  <si>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</si>
  <si>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</si>
  <si>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</si>
  <si>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</si>
  <si>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</si>
  <si>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</si>
  <si>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</si>
  <si>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</si>
  <si>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</si>
  <si>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</si>
  <si>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</si>
  <si>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</si>
  <si>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</si>
  <si>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</si>
  <si>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</si>
  <si>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</si>
  <si>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</si>
  <si>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</si>
  <si>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</si>
  <si>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</si>
  <si>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</si>
  <si>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</si>
  <si>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</si>
  <si>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</si>
  <si>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</si>
  <si>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</si>
  <si>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</si>
  <si>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</si>
  <si>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</si>
  <si>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</si>
  <si>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</si>
  <si>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</si>
  <si>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</si>
  <si>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</si>
  <si>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</si>
  <si>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</si>
  <si>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</si>
  <si>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</si>
  <si>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</si>
  <si>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</si>
  <si>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</si>
  <si>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</si>
  <si>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</si>
  <si>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</si>
  <si>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</si>
  <si>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</si>
  <si>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</si>
  <si>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</si>
  <si>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</si>
  <si>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</si>
  <si>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</si>
  <si>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</si>
  <si>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</si>
  <si>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</si>
  <si>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</si>
  <si>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</si>
  <si>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</si>
  <si>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</si>
  <si>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</si>
  <si>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</si>
  <si>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</si>
  <si>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</si>
  <si>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</si>
  <si>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</si>
  <si>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</si>
  <si>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</si>
  <si>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</si>
  <si>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</si>
  <si>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</si>
  <si>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</si>
  <si>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</si>
  <si>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</si>
  <si>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</si>
  <si>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</si>
  <si>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</si>
  <si>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</si>
  <si>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</si>
  <si>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</si>
  <si>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</si>
  <si>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</si>
  <si>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</si>
  <si>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</si>
  <si>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</si>
  <si>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</si>
  <si>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</si>
  <si>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</si>
  <si>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</si>
  <si>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</si>
  <si>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</si>
  <si>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</si>
  <si>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</si>
  <si>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</si>
  <si>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</si>
  <si>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</si>
  <si>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</si>
  <si>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</si>
  <si>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</si>
  <si>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</si>
  <si>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</si>
  <si>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</si>
  <si>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</si>
  <si>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</si>
  <si>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</si>
  <si>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</si>
  <si>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</si>
  <si>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</si>
  <si>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</si>
  <si>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</si>
  <si>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</si>
  <si>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</si>
  <si>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</si>
  <si>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</si>
  <si>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</si>
  <si>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</si>
  <si>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</si>
  <si>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</si>
  <si>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</si>
  <si>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</si>
  <si>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</si>
  <si>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</si>
  <si>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</si>
  <si>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</si>
  <si>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</si>
  <si>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</si>
  <si>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</si>
  <si>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</si>
  <si>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</si>
  <si>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</si>
  <si>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</si>
  <si>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</si>
  <si>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</si>
  <si>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</si>
  <si>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</si>
  <si>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</si>
  <si>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</si>
  <si>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</si>
  <si>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</si>
  <si>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</si>
  <si>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</si>
  <si>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</si>
  <si>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</si>
  <si>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</si>
  <si>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</si>
  <si>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</si>
  <si>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</si>
  <si>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</si>
  <si>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</si>
  <si>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</si>
  <si>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</si>
  <si>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</si>
  <si>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</si>
  <si>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</si>
  <si>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</si>
  <si>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</si>
  <si>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</si>
  <si>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</si>
  <si>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</si>
  <si>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</si>
  <si>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</si>
  <si>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</si>
  <si>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</si>
  <si>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</si>
  <si>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</si>
  <si>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</si>
  <si>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</si>
  <si>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</si>
  <si>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</si>
  <si>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</si>
  <si>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</si>
  <si>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</si>
  <si>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</si>
  <si>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</si>
  <si>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</si>
  <si>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</si>
  <si>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</si>
  <si>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</si>
  <si>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</si>
  <si>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</si>
  <si>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</si>
  <si>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</si>
  <si>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</si>
  <si>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</si>
  <si>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</si>
  <si>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</si>
  <si>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</si>
  <si>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</si>
  <si>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</si>
  <si>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</si>
  <si>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</si>
  <si>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</si>
  <si>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</si>
  <si>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</si>
  <si>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</si>
  <si>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</si>
  <si>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</si>
  <si>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</si>
  <si>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</si>
  <si>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</si>
  <si>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</si>
  <si>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</si>
  <si>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</si>
  <si>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</si>
  <si>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</si>
  <si>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</si>
  <si>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</si>
  <si>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</si>
  <si>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</si>
  <si>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</si>
  <si>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</si>
  <si>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</si>
  <si>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</si>
  <si>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</si>
  <si>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</si>
  <si>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</si>
  <si>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</si>
  <si>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</si>
  <si>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</si>
  <si>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</si>
  <si>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</si>
  <si>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</si>
  <si>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</si>
  <si>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</si>
  <si>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</si>
  <si>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</si>
  <si>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</si>
  <si>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</si>
  <si>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</si>
  <si>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</si>
  <si>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</si>
  <si>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</si>
  <si>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</si>
  <si>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</si>
  <si>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</si>
  <si>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</si>
  <si>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</si>
  <si>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</si>
  <si>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</si>
  <si>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</si>
  <si>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</si>
  <si>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</si>
  <si>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</si>
  <si>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</si>
  <si>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</si>
  <si>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</si>
  <si>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</si>
  <si>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</si>
  <si>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</si>
  <si>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</si>
  <si>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</si>
  <si>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</si>
  <si>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</si>
  <si>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</si>
  <si>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</si>
  <si>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</si>
  <si>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</si>
  <si>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</si>
  <si>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</si>
  <si>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</si>
  <si>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</si>
  <si>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</si>
  <si>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</si>
  <si>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</si>
  <si>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</si>
  <si>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</si>
  <si>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</si>
  <si>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</si>
  <si>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</si>
  <si>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</si>
  <si>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</si>
  <si>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</si>
  <si>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</si>
  <si>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</si>
  <si>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</si>
  <si>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</si>
  <si>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</si>
  <si>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</si>
  <si>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</si>
  <si>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</si>
  <si>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</si>
  <si>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</si>
  <si>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</si>
  <si>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</si>
  <si>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</si>
  <si>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</si>
  <si>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</si>
  <si>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</si>
  <si>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</si>
  <si>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</si>
  <si>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</si>
  <si>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</si>
  <si>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</si>
  <si>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</si>
  <si>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</si>
  <si>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</si>
  <si>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</si>
  <si>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</si>
  <si>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</si>
  <si>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</si>
  <si>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</si>
  <si>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</si>
  <si>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</si>
  <si>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</si>
  <si>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</si>
  <si>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</si>
  <si>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</si>
  <si>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</si>
  <si>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</si>
  <si>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</si>
  <si>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</si>
  <si>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</si>
  <si>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</si>
  <si>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</si>
  <si>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</si>
  <si>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</si>
  <si>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</si>
  <si>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</si>
  <si>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</si>
  <si>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</si>
  <si>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</si>
  <si>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</si>
  <si>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</si>
  <si>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</si>
  <si>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</si>
  <si>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</si>
  <si>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</si>
  <si>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</si>
  <si>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</si>
  <si>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</si>
  <si>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</si>
  <si>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</si>
  <si>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</si>
  <si>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</si>
  <si>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</si>
  <si>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</si>
  <si>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</si>
  <si>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</si>
  <si>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</si>
  <si>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</si>
  <si>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</si>
  <si>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</si>
  <si>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</si>
  <si>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</si>
  <si>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</si>
  <si>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</si>
  <si>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</si>
  <si>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</si>
  <si>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</si>
  <si>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</si>
  <si>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</si>
  <si>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</si>
  <si>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</si>
  <si>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</si>
  <si>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</si>
  <si>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</si>
  <si>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</si>
  <si>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</si>
  <si>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</si>
  <si>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</si>
  <si>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</si>
  <si>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</si>
  <si>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</si>
  <si>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</si>
  <si>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</si>
  <si>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</si>
  <si>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</si>
  <si>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</si>
  <si>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</si>
  <si>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</si>
  <si>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</si>
  <si>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</si>
  <si>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</si>
  <si>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</si>
  <si>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</si>
  <si>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</si>
  <si>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</si>
  <si>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</si>
  <si>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</si>
  <si>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</si>
  <si>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</si>
  <si>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</si>
  <si>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</si>
  <si>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</si>
  <si>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</si>
  <si>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</si>
  <si>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</si>
  <si>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</si>
  <si>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</si>
  <si>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</si>
  <si>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</si>
  <si>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</si>
  <si>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</si>
  <si>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</si>
  <si>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</si>
  <si>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</si>
  <si>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</si>
  <si>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</si>
  <si>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</si>
  <si>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</si>
  <si>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</si>
  <si>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</si>
  <si>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</si>
  <si>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</si>
  <si>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</si>
  <si>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</si>
  <si>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</si>
  <si>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</si>
  <si>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</si>
  <si>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</si>
  <si>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</si>
  <si>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</si>
  <si>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</si>
  <si>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</si>
  <si>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</si>
  <si>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</si>
  <si>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</si>
  <si>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</si>
  <si>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</si>
  <si>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</si>
  <si>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</si>
  <si>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</si>
  <si>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</si>
  <si>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</si>
  <si>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</si>
  <si>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</si>
  <si>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</si>
  <si>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</si>
  <si>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</si>
  <si>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</si>
  <si>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</si>
  <si>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</si>
  <si>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</si>
  <si>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</si>
  <si>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</si>
  <si>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</si>
  <si>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</si>
  <si>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</si>
  <si>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</si>
  <si>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</si>
  <si>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</si>
  <si>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</si>
  <si>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</si>
  <si>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</si>
  <si>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</si>
  <si>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</si>
  <si>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</si>
  <si>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</si>
  <si>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</si>
  <si>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</si>
  <si>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</si>
  <si>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</si>
  <si>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</si>
  <si>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</si>
  <si>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</si>
  <si>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</si>
  <si>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</si>
  <si>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</si>
  <si>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</si>
  <si>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</si>
  <si>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</si>
  <si>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</si>
  <si>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</si>
  <si>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</si>
  <si>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</si>
  <si>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</si>
  <si>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</si>
  <si>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</si>
  <si>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</si>
  <si>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</si>
  <si>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</si>
  <si>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</si>
  <si>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</si>
  <si>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</si>
  <si>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</si>
  <si>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</si>
  <si>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</si>
  <si>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</si>
  <si>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</si>
  <si>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</si>
  <si>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</si>
  <si>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</si>
  <si>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</si>
  <si>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</si>
  <si>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</si>
  <si>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</si>
  <si>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</si>
  <si>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</si>
  <si>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</si>
  <si>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</si>
  <si>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</si>
  <si>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</si>
  <si>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</si>
  <si>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</si>
  <si>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</si>
  <si>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</si>
  <si>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</si>
  <si>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</si>
  <si>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</si>
  <si>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</si>
  <si>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</si>
  <si>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</si>
  <si>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</si>
  <si>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</si>
  <si>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</si>
  <si>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</si>
  <si>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</si>
  <si>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</si>
  <si>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</si>
  <si>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</si>
  <si>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</si>
  <si>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</si>
  <si>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</si>
  <si>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</si>
  <si>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</si>
  <si>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</si>
  <si>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</si>
  <si>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</si>
  <si>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</si>
  <si>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</si>
  <si>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</si>
  <si>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</si>
  <si>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</si>
  <si>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</si>
  <si>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</si>
  <si>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</si>
  <si>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</si>
  <si>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</si>
  <si>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</si>
  <si>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</si>
  <si>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</si>
  <si>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</si>
  <si>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</si>
  <si>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</si>
  <si>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</si>
  <si>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</si>
  <si>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</si>
  <si>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</si>
  <si>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</si>
  <si>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</si>
  <si>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</si>
  <si>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</si>
  <si>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</si>
  <si>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</si>
  <si>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</si>
  <si>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</si>
  <si>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</si>
  <si>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</si>
  <si>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</si>
  <si>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</si>
  <si>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</si>
  <si>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</si>
  <si>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</si>
  <si>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</si>
  <si>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</si>
  <si>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</si>
  <si>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</si>
  <si>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</si>
  <si>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</si>
  <si>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</si>
  <si>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</si>
  <si>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</si>
  <si>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</si>
  <si>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</si>
  <si>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</si>
  <si>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</si>
  <si>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</si>
  <si>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</si>
  <si>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</si>
  <si>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</si>
  <si>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</si>
  <si>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</si>
  <si>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</si>
  <si>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</si>
  <si>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</si>
  <si>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</si>
  <si>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</si>
  <si>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</si>
  <si>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</si>
  <si>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</si>
  <si>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</si>
  <si>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</si>
  <si>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</si>
  <si>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</si>
  <si>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</si>
  <si>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</si>
  <si>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</si>
  <si>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</si>
  <si>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</si>
  <si>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</si>
  <si>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</si>
  <si>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</si>
  <si>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</si>
  <si>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</si>
  <si>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</si>
  <si>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</si>
  <si>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</si>
  <si>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</si>
  <si>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</si>
  <si>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</si>
  <si>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</si>
  <si>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</si>
  <si>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</si>
  <si>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</si>
  <si>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</si>
  <si>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</si>
  <si>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</si>
  <si>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</si>
  <si>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</si>
  <si>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</si>
  <si>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</si>
  <si>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</si>
  <si>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</si>
  <si>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</si>
  <si>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</si>
  <si>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</si>
  <si>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</si>
  <si>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</si>
  <si>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</si>
  <si>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</si>
  <si>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</si>
  <si>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</si>
  <si>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</si>
  <si>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</si>
  <si>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</si>
  <si>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</si>
  <si>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</si>
  <si>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</si>
  <si>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</si>
  <si>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</si>
  <si>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</si>
  <si>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</si>
  <si>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</si>
  <si>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</si>
  <si>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</si>
  <si>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</si>
  <si>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</si>
  <si>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</si>
  <si>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</si>
  <si>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</si>
  <si>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</si>
  <si>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</si>
  <si>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</si>
  <si>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</si>
  <si>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</si>
  <si>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</si>
  <si>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</si>
  <si>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</si>
  <si>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</si>
  <si>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</si>
  <si>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</si>
  <si>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</si>
  <si>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</si>
  <si>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</si>
  <si>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</si>
  <si>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</si>
  <si>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</si>
  <si>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</si>
  <si>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</si>
  <si>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</si>
  <si>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</si>
  <si>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</si>
  <si>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</si>
  <si>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</si>
  <si>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</si>
  <si>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</si>
  <si>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</si>
  <si>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</si>
  <si>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</si>
  <si>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</si>
  <si>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</si>
  <si>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</si>
  <si>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</si>
  <si>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</si>
  <si>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</si>
  <si>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</si>
  <si>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</si>
  <si>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</si>
  <si>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</si>
  <si>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</si>
  <si>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</si>
  <si>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</si>
  <si>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</si>
  <si>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</si>
  <si>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</si>
  <si>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</si>
  <si>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</si>
  <si>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</si>
  <si>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</si>
  <si>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</si>
  <si>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</si>
  <si>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</si>
  <si>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</si>
  <si>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</si>
  <si>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</si>
  <si>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</si>
  <si>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</si>
  <si>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</si>
  <si>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</si>
  <si>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</si>
  <si>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</si>
  <si>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</si>
  <si>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</si>
  <si>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</si>
  <si>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</si>
  <si>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</si>
  <si>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</si>
  <si>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</si>
  <si>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</si>
  <si>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</si>
  <si>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</si>
  <si>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</si>
  <si>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</si>
  <si>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</si>
  <si>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</si>
  <si>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</si>
  <si>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</si>
  <si>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</si>
  <si>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</si>
  <si>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</si>
  <si>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</si>
  <si>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</si>
  <si>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</si>
  <si>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</si>
  <si>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</si>
  <si>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</si>
  <si>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</si>
  <si>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</si>
  <si>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</si>
  <si>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</si>
  <si>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</si>
  <si>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</si>
  <si>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</si>
  <si>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</si>
  <si>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</si>
  <si>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</si>
  <si>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</si>
  <si>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</si>
  <si>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</si>
  <si>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</si>
  <si>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</si>
  <si>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</si>
  <si>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</si>
  <si>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</si>
  <si>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</si>
  <si>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</si>
  <si>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</si>
  <si>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</si>
  <si>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</si>
  <si>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</si>
  <si>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</si>
  <si>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</si>
  <si>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</si>
  <si>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</si>
  <si>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</si>
  <si>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</si>
  <si>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</si>
  <si>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</si>
  <si>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</si>
  <si>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</si>
  <si>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</si>
  <si>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</si>
  <si>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</si>
  <si>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</si>
  <si>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</si>
  <si>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</si>
  <si>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</si>
  <si>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</si>
  <si>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</si>
  <si>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</si>
  <si>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</si>
  <si>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</si>
  <si>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</si>
  <si>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</si>
  <si>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</si>
  <si>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</si>
  <si>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</si>
  <si>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</si>
  <si>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</si>
  <si>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</si>
  <si>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</si>
  <si>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</si>
  <si>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</si>
  <si>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</si>
  <si>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</si>
  <si>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</si>
  <si>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</si>
  <si>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</si>
  <si>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</si>
  <si>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</si>
  <si>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</si>
  <si>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</si>
  <si>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</si>
  <si>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</si>
  <si>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</si>
  <si>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</si>
  <si>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</si>
  <si>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</si>
  <si>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</si>
  <si>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</si>
  <si>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</si>
  <si>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</si>
  <si>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</si>
  <si>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</si>
  <si>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</si>
  <si>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</si>
  <si>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</si>
  <si>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</si>
  <si>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</si>
  <si>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</si>
  <si>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</si>
  <si>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</si>
  <si>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</si>
  <si>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</si>
  <si>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</si>
  <si>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</si>
  <si>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</si>
  <si>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</si>
  <si>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</si>
  <si>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</si>
  <si>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</si>
  <si>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</si>
  <si>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</si>
  <si>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</si>
  <si>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</si>
  <si>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</si>
  <si>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</si>
  <si>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</si>
  <si>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</si>
  <si>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</si>
  <si>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</si>
  <si>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</si>
  <si>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</si>
  <si>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</si>
  <si>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</si>
  <si>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</si>
  <si>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</si>
  <si>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</si>
  <si>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</si>
  <si>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</si>
  <si>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</si>
  <si>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</si>
  <si>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</si>
  <si>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</si>
  <si>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</si>
  <si>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</si>
  <si>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</si>
  <si>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</si>
  <si>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</si>
  <si>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</si>
  <si>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</si>
  <si>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</si>
  <si>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</si>
  <si>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</si>
  <si>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</si>
  <si>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</si>
  <si>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</si>
  <si>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</si>
  <si>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</si>
  <si>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</si>
  <si>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</si>
  <si>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</si>
  <si>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</si>
  <si>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</si>
  <si>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</si>
  <si>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</si>
  <si>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</si>
  <si>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</si>
  <si>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</si>
  <si>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</si>
  <si>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</si>
  <si>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</si>
  <si>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</si>
  <si>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</si>
  <si>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</si>
  <si>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</si>
  <si>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</si>
  <si>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</si>
  <si>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</si>
  <si>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</si>
  <si>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</si>
  <si>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</si>
  <si>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</si>
  <si>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</si>
  <si>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</si>
  <si>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</si>
  <si>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</si>
  <si>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</si>
  <si>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</si>
  <si>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</si>
  <si>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</si>
  <si>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</si>
  <si>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</si>
  <si>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</si>
  <si>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</si>
  <si>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</si>
  <si>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</si>
  <si>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</si>
  <si>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</si>
  <si>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</si>
  <si>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</si>
  <si>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</si>
  <si>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</si>
  <si>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</si>
  <si>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</si>
  <si>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</si>
  <si>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</si>
  <si>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</si>
  <si>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</si>
  <si>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</si>
  <si>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</si>
  <si>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</si>
  <si>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</si>
  <si>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</si>
  <si>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</si>
  <si>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</si>
  <si>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</si>
  <si>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</si>
  <si>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</si>
  <si>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</si>
  <si>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</si>
  <si>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</si>
  <si>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</si>
  <si>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</si>
  <si>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</si>
  <si>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</si>
  <si>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</si>
  <si>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</si>
  <si>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</si>
  <si>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</si>
  <si>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</si>
  <si>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</si>
  <si>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</si>
  <si>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</si>
  <si>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</si>
  <si>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</si>
  <si>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</si>
  <si>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</si>
  <si>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</si>
  <si>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</si>
  <si>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</si>
  <si>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</si>
  <si>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</si>
  <si>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</si>
  <si>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</si>
  <si>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</si>
  <si>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</si>
  <si>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</si>
  <si>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</si>
  <si>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</si>
  <si>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</si>
  <si>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</si>
  <si>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</si>
  <si>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</si>
  <si>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</si>
  <si>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</si>
  <si>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</si>
  <si>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</si>
  <si>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</si>
  <si>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</si>
  <si>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</si>
  <si>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</si>
  <si>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</si>
  <si>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</si>
  <si>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</si>
  <si>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</si>
  <si>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</si>
  <si>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</si>
  <si>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</si>
  <si>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</si>
  <si>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</si>
  <si>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</si>
  <si>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</si>
  <si>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</si>
  <si>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</si>
  <si>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</si>
  <si>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</si>
  <si>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</si>
  <si>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</si>
  <si>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</si>
  <si>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</si>
  <si>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</si>
  <si>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</si>
  <si>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ZRU-ZEC</t>
  </si>
  <si>
    <t>ZRUZEC</t>
  </si>
  <si>
    <t>Nelson</t>
  </si>
  <si>
    <t>Deslocamento ZRU-ZEC</t>
  </si>
  <si>
    <t xml:space="preserve"> MC1 08:19, previsão de faixa após R96 13HRS</t>
  </si>
  <si>
    <t>MC1 08:19, autorizado 11:47, em deslocamento para 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</si>
  <si>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</si>
  <si>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</si>
  <si>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</si>
  <si>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</si>
  <si>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</si>
  <si>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</si>
  <si>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</si>
  <si>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previsão apos I80 13hrs</t>
  </si>
  <si>
    <t>Pronto as 11:20, faixa após I80 13h</t>
  </si>
  <si>
    <t xml:space="preserve">MC1 08:23, sem oportunidade de faixa, fluxo de trens </t>
  </si>
  <si>
    <t>Descarga de dormentes km 386+180 ao 386+860 (400 unidades 30 minutos), km 410+900 ao 411+845 (600 unidades 01hrs)</t>
  </si>
  <si>
    <t xml:space="preserve">Execução de solda - Condicionado à temperatura ( linha principal </t>
  </si>
  <si>
    <t>ZJCS</t>
  </si>
  <si>
    <t>Troca de meia chave (devido ponta de agulha fraturada )</t>
  </si>
  <si>
    <t>luiz Granado</t>
  </si>
  <si>
    <t>Deslocamento de ZTO-ZMA</t>
  </si>
  <si>
    <t>Juninho 19 99829-6681</t>
  </si>
  <si>
    <t>Marcone 11 94505-7306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</si>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</sst>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F204" activePane="topRight" state="frozen"/>
      <selection pane="topRight" activeCell="A219" sqref="A219:XFD2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>
        <v>0</v>
      </c>
      <c r="AR176" s="108">
        <v>0</v>
      </c>
      <c r="AS176" s="108">
        <v>0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>
        <v>0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>
        <v>0</v>
      </c>
      <c r="BH176" s="16"/>
      <c r="BI176" s="16" t="s">
        <v>1300</v>
      </c>
      <c r="BJ176" s="16" t="s">
        <v>1300</v>
      </c>
      <c r="BK176" s="15"/>
      <c r="BL176" s="130" t="s">
        <v>471</v>
      </c>
      <c r="BM176" s="130" t="s">
        <v>500</v>
      </c>
      <c r="BN176" s="130" t="s">
        <v>599</v>
      </c>
      <c r="BO176" s="16" t="s">
        <v>1300</v>
      </c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0"/>
        <v>CCOCirculaçãoIntervaloOportunidade</v>
      </c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>
        <v>1</v>
      </c>
      <c r="BH177" s="16"/>
      <c r="BI177" s="16" t="s">
        <v>1349</v>
      </c>
      <c r="BJ177" s="16" t="s">
        <v>1350</v>
      </c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/>
      </c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 t="s">
        <v>471</v>
      </c>
      <c r="BM178" s="130" t="s">
        <v>491</v>
      </c>
      <c r="BN178" s="130" t="s">
        <v>599</v>
      </c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0"/>
        <v>CCOCirculaçãoIntervaloContrato</v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>
        <v>0.375</v>
      </c>
      <c r="AR179" s="108">
        <v>0</v>
      </c>
      <c r="AS179" s="108">
        <v>0</v>
      </c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>
        <v>0</v>
      </c>
      <c r="BH179" s="16"/>
      <c r="BI179" s="16" t="s">
        <v>1351</v>
      </c>
      <c r="BJ179" s="16" t="s">
        <v>1351</v>
      </c>
      <c r="BK179" s="15"/>
      <c r="BL179" s="130" t="s">
        <v>471</v>
      </c>
      <c r="BM179" s="130" t="s">
        <v>500</v>
      </c>
      <c r="BN179" s="130" t="s">
        <v>599</v>
      </c>
      <c r="BO179" s="16" t="s">
        <v>1351</v>
      </c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CCOCirculaçãoIntervaloOportunidade</v>
      </c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0.33750000000000002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1352</v>
      </c>
      <c r="BJ180" s="16" t="s">
        <v>1352</v>
      </c>
      <c r="BK180" s="15"/>
      <c r="BL180" s="130" t="s">
        <v>471</v>
      </c>
      <c r="BM180" s="130" t="s">
        <v>491</v>
      </c>
      <c r="BN180" s="130" t="s">
        <v>599</v>
      </c>
      <c r="BO180" s="16" t="s">
        <v>1352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CCOCirculaçãoIntervaloContrato</v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1352</v>
      </c>
      <c r="BJ181" s="16" t="s">
        <v>1352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1352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>
        <v>0</v>
      </c>
      <c r="AS182" s="108">
        <v>0</v>
      </c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>
        <v>0</v>
      </c>
      <c r="BH182" s="16"/>
      <c r="BI182" s="16" t="s">
        <v>1353</v>
      </c>
      <c r="BJ182" s="16" t="s">
        <v>1353</v>
      </c>
      <c r="BK182" s="15"/>
      <c r="BL182" s="130" t="s">
        <v>471</v>
      </c>
      <c r="BM182" s="130" t="s">
        <v>500</v>
      </c>
      <c r="BN182" s="130" t="s">
        <v>599</v>
      </c>
      <c r="BO182" s="16" t="s">
        <v>1353</v>
      </c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CCOCirculaçãoIntervaloOportunidade</v>
      </c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1354</v>
      </c>
      <c r="BJ183" s="16" t="s">
        <v>1354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1354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1355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1356</v>
      </c>
      <c r="V184" s="105" t="s">
        <v>1357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0.45833333333333331</v>
      </c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 t="s">
        <v>1358</v>
      </c>
      <c r="BJ184" s="16" t="s">
        <v>1359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1300</v>
      </c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>
        <v>0</v>
      </c>
      <c r="AS185" s="108">
        <v>0</v>
      </c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>
        <v>0</v>
      </c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>
        <v>0</v>
      </c>
      <c r="BH185" s="16"/>
      <c r="BI185" s="16" t="s">
        <v>1360</v>
      </c>
      <c r="BJ185" s="16" t="s">
        <v>1360</v>
      </c>
      <c r="BK185" s="15"/>
      <c r="BL185" s="130" t="s">
        <v>471</v>
      </c>
      <c r="BM185" s="130" t="s">
        <v>491</v>
      </c>
      <c r="BN185" s="130" t="s">
        <v>599</v>
      </c>
      <c r="BO185" s="16" t="s">
        <v>1360</v>
      </c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0"/>
        <v>CCOCirculaçãoIntervaloContrato</v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>
      <c r="A187" s="45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187"/>
      <c r="F187" s="142" t="str">
        <f>IF(D187="","*",VLOOKUP(E187,BS_ATIVIDADE[],3,FALSE))</f>
        <v>*</v>
      </c>
      <c r="G187" s="188"/>
      <c r="H187" s="188"/>
      <c r="I187" s="127"/>
      <c r="J187" s="127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1361</v>
      </c>
      <c r="W188" s="104" t="s">
        <v>452</v>
      </c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0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258" t="str">
        <f>D191&amp;B191</f>
        <v>PEDRO (TP-696)46067</v>
      </c>
      <c r="B191" s="185">
        <v>46067</v>
      </c>
      <c r="C191" s="134">
        <f>IF(BS_CONTROLE[[#This Row],[DATA]]="","",WEEKNUM(BS_CONTROLE[[#This Row],[DATA]]))</f>
        <v>7</v>
      </c>
      <c r="D191" s="104" t="s">
        <v>945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212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1" s="106">
        <v>0.375</v>
      </c>
      <c r="O191" s="106">
        <v>6.25E-2</v>
      </c>
      <c r="P191" s="105">
        <v>1</v>
      </c>
      <c r="Q191" s="261" t="str">
        <f>IF(E191=0, "*", IFERROR(_xlfn.XLOOKUP(E191, BS_ATIVIDADE[ATIVIDADE], BS_ATIVIDADE[UNIDADE]), "*"))</f>
        <v>Nº DE SOLDA</v>
      </c>
      <c r="R191" s="262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26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1289</v>
      </c>
      <c r="V191" s="151" t="s">
        <v>1362</v>
      </c>
      <c r="W191" s="104" t="s">
        <v>452</v>
      </c>
      <c r="X191" s="129"/>
      <c r="Y191" s="104"/>
      <c r="Z191" s="189"/>
      <c r="AA191" s="190"/>
      <c r="AB191" s="190"/>
      <c r="AC191" s="191"/>
      <c r="AD191" s="189"/>
      <c r="AE191" s="189"/>
      <c r="AF191" s="127"/>
      <c r="AG191" s="14"/>
      <c r="AH191" s="263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ZGB-ZMO</v>
      </c>
      <c r="AM191" s="105" t="str">
        <f>IF(BS_CONTROLE[[#This Row],[SB]]=0, "-", BS_CONTROLE[[#This Row],[SB]])</f>
        <v>ZGBPAT1</v>
      </c>
      <c r="AN191" s="264">
        <f>IF(BS_CONTROLE[[#This Row],[SUB]]=0, "-", BS_CONTROLE[[#This Row],[SUB]])</f>
        <v>73</v>
      </c>
      <c r="AO191" s="105">
        <f>BS_CONTROLE[[#This Row],[KM - Inicio]]</f>
        <v>212</v>
      </c>
      <c r="AP191" s="264">
        <f>BS_CONTROLE[[#This Row],[KM - Inicio]]</f>
        <v>212</v>
      </c>
      <c r="AQ191" s="108"/>
      <c r="AR191" s="108"/>
      <c r="AS191" s="108"/>
      <c r="AT191" s="135"/>
      <c r="AU191" s="135"/>
      <c r="AV191" s="13"/>
      <c r="AW191" s="13"/>
      <c r="AX191" s="211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265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26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 t="str">
        <f>BS_CONTROLE[[#This Row],[Responsavel pelo boletim]]</f>
        <v>Pedro</v>
      </c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92"/>
      <c r="BP191" s="11" t="str">
        <f>IF(AND(BQ191&lt;1,BR191&lt;1),"Produção e Intervalo",IF(BQ191&lt;1,"Intervalo",IF(BR191&lt;1,"Produção","Aderente")))</f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/>
    </row>
    <row r="192" spans="1:71">
      <c r="A192" s="45" t="str">
        <f>D192&amp;B192</f>
        <v>V8846067</v>
      </c>
      <c r="B192" s="185">
        <v>46067</v>
      </c>
      <c r="C192" s="134">
        <f>IF(BS_CONTROLE[[#This Row],[DATA]]="","",WEEKNUM(BS_CONTROLE[[#This Row],[DATA]]))</f>
        <v>7</v>
      </c>
      <c r="D192" s="180" t="s">
        <v>832</v>
      </c>
      <c r="E192" s="126" t="s">
        <v>729</v>
      </c>
      <c r="F192" s="142" t="str">
        <f>IF(D192="","*",VLOOKUP(E192,BS_ATIVIDADE[],3,FALSE))</f>
        <v>MECANIZAÇÃO - SOCADORA</v>
      </c>
      <c r="G192" s="207" t="s">
        <v>1065</v>
      </c>
      <c r="H192" s="207" t="s">
        <v>1065</v>
      </c>
      <c r="I192" s="105">
        <v>73</v>
      </c>
      <c r="J192" s="105">
        <v>153.80000000000001</v>
      </c>
      <c r="K192" s="105">
        <v>151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2" s="188">
        <v>0.375</v>
      </c>
      <c r="O192" s="106">
        <v>8.3333333333333329E-2</v>
      </c>
      <c r="P192" s="105">
        <v>510</v>
      </c>
      <c r="Q192" s="9" t="str">
        <f>IF(E192=0, "*", IFERROR(_xlfn.XLOOKUP(E192, BS_ATIVIDADE[ATIVIDADE], BS_ATIVIDADE[UNIDADE]), "*"))</f>
        <v>M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1062</v>
      </c>
      <c r="V192" s="151" t="s">
        <v>1279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MECANIZAÇÃO - SOCADORA</v>
      </c>
      <c r="AI192" s="8" t="str">
        <f>IF(BS_CONTROLE[[#This Row],[Atividade]]=0, "-", BS_CONTROLE[[#This Row],[Atividade]])</f>
        <v>MECANIZAÇÃO - SOCADORA</v>
      </c>
      <c r="AJ192" s="30" t="str">
        <f>BS_CONTROLE[[#This Row],[Local - Partida]]</f>
        <v>ZPN2</v>
      </c>
      <c r="AK192" s="30" t="str">
        <f>BS_CONTROLE[[#This Row],[Local - Encerramento]]</f>
        <v>ZPN2</v>
      </c>
      <c r="AL192" s="105" t="str">
        <f>IF(BS_CONTROLE[[#This Row],[Entre - Estações]]=0, "-", BS_CONTROLE[[#This Row],[Entre - Estações]])</f>
        <v>ZCV-ZCT</v>
      </c>
      <c r="AM192" s="105" t="str">
        <f>IF(BS_CONTROLE[[#This Row],[SB]]=0, "-", BS_CONTROLE[[#This Row],[SB]])</f>
        <v>152ZCT</v>
      </c>
      <c r="AN192" s="105">
        <f>IF(BS_CONTROLE[[#This Row],[SUB]]=0, "-", BS_CONTROLE[[#This Row],[SUB]])</f>
        <v>73</v>
      </c>
      <c r="AO192" s="105">
        <f>BS_CONTROLE[[#This Row],[KM - Inicio]]</f>
        <v>153.80000000000001</v>
      </c>
      <c r="AP192" s="105">
        <f>BS_CONTROLE[[#This Row],[KM - Inicio]]</f>
        <v>153.80000000000001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M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>Antonioni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258" t="str">
        <f>D193&amp;B193</f>
        <v>CLAUDIO (TMC-650)46067</v>
      </c>
      <c r="B193" s="185">
        <v>46067</v>
      </c>
      <c r="C193" s="134">
        <f>IF(BS_CONTROLE[[#This Row],[DATA]]="","",WEEKNUM(BS_CONTROLE[[#This Row],[DATA]]))</f>
        <v>7</v>
      </c>
      <c r="D193" s="186" t="s">
        <v>889</v>
      </c>
      <c r="E193" s="259" t="s">
        <v>784</v>
      </c>
      <c r="F193" s="142" t="str">
        <f>IF(D193="","*",VLOOKUP(E193,BS_ATIVIDADE[],3,FALSE))</f>
        <v>AMV</v>
      </c>
      <c r="G193" s="106" t="s">
        <v>624</v>
      </c>
      <c r="H193" s="106" t="s">
        <v>624</v>
      </c>
      <c r="I193" s="105">
        <v>73</v>
      </c>
      <c r="J193" s="105">
        <v>115.9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3" s="127" t="s">
        <v>1363</v>
      </c>
      <c r="N193" s="106">
        <v>0.375</v>
      </c>
      <c r="O193" s="106">
        <v>8.3333333333333329E-2</v>
      </c>
      <c r="P193" s="105">
        <v>1</v>
      </c>
      <c r="Q193" s="261" t="str">
        <f>IF(E193=0, "*", IFERROR(_xlfn.XLOOKUP(E193, BS_ATIVIDADE[ATIVIDADE], BS_ATIVIDADE[UNIDADE]), "*"))</f>
        <v>Nº DE PEÇAS</v>
      </c>
      <c r="R193" s="262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26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1347</v>
      </c>
      <c r="V193" s="105" t="s">
        <v>1364</v>
      </c>
      <c r="W193" s="104" t="s">
        <v>452</v>
      </c>
      <c r="X193" s="129"/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263" t="str">
        <f>IF(BS_CONTROLE[[#This Row],[Atividade]]=0, "-", BS_CONTROLE[[#This Row],[Atividade]])</f>
        <v>PDM - AMV - MEIA CHAVE</v>
      </c>
      <c r="AI193" s="8" t="str">
        <f>IF(BS_CONTROLE[[#This Row],[Atividade]]=0, "-", BS_CONTROLE[[#This Row],[Atividade]])</f>
        <v>PDM - AMV - MEIA CHAVE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ZJC</v>
      </c>
      <c r="AM193" s="105" t="str">
        <f>IF(BS_CONTROLE[[#This Row],[SB]]=0, "-", BS_CONTROLE[[#This Row],[SB]])</f>
        <v>ZJCS</v>
      </c>
      <c r="AN193" s="264">
        <f>IF(BS_CONTROLE[[#This Row],[SUB]]=0, "-", BS_CONTROLE[[#This Row],[SUB]])</f>
        <v>73</v>
      </c>
      <c r="AO193" s="105">
        <f>BS_CONTROLE[[#This Row],[KM - Inicio]]</f>
        <v>115.9</v>
      </c>
      <c r="AP193" s="264">
        <f>BS_CONTROLE[[#This Row],[KM - Inicio]]</f>
        <v>115.9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PEÇAS</v>
      </c>
      <c r="BB193" s="265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26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Nelson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WAGNER (TP-58)46067</v>
      </c>
      <c r="B194" s="185">
        <v>46067</v>
      </c>
      <c r="C194" s="134">
        <f>IF(BS_CONTROLE[[#This Row],[DATA]]="","",WEEKNUM(BS_CONTROLE[[#This Row],[DATA]]))</f>
        <v>7</v>
      </c>
      <c r="D194" s="186" t="s">
        <v>961</v>
      </c>
      <c r="E194" s="187" t="s">
        <v>757</v>
      </c>
      <c r="F194" s="142" t="str">
        <f>IF(D194="","*",VLOOKUP(E194,BS_ATIVIDADE[],3,FALSE))</f>
        <v>MODERNIZAÇÃO</v>
      </c>
      <c r="G194" s="188" t="s">
        <v>624</v>
      </c>
      <c r="H194" s="188" t="s">
        <v>624</v>
      </c>
      <c r="I194" s="127">
        <v>73</v>
      </c>
      <c r="J194" s="127">
        <v>65.25</v>
      </c>
      <c r="K194" s="105" t="s">
        <v>624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4" s="106">
        <v>0.33333333333333331</v>
      </c>
      <c r="O194" s="106">
        <v>6.25E-2</v>
      </c>
      <c r="P194" s="105">
        <v>1</v>
      </c>
      <c r="Q194" s="9" t="str">
        <f>IF(E194=0, "*", IFERROR(_xlfn.XLOOKUP(E194, BS_ATIVIDADE[ATIVIDADE], BS_ATIVIDADE[UNIDADE]), "*"))</f>
        <v>Nº DE SOLDA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1365</v>
      </c>
      <c r="V194" s="151" t="s">
        <v>1147</v>
      </c>
      <c r="W194" s="104" t="s">
        <v>452</v>
      </c>
      <c r="X194" s="129"/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MODERNIZAÇÃO - SOLDA</v>
      </c>
      <c r="AI194" s="8" t="str">
        <f>IF(BS_CONTROLE[[#This Row],[Atividade]]=0, "-", BS_CONTROLE[[#This Row],[Atividade]])</f>
        <v>MODERNIZAÇÃO - SOLDA</v>
      </c>
      <c r="AJ194" s="30" t="str">
        <f>BS_CONTROLE[[#This Row],[Local - Partida]]</f>
        <v>-</v>
      </c>
      <c r="AK194" s="30" t="str">
        <f>BS_CONTROLE[[#This Row],[Local - Encerramento]]</f>
        <v>-</v>
      </c>
      <c r="AL194" s="105" t="str">
        <f>IF(BS_CONTROLE[[#This Row],[Entre - Estações]]=0, "-", BS_CONTROLE[[#This Row],[Entre - Estações]])</f>
        <v>ZDG-ZTN</v>
      </c>
      <c r="AM194" s="105" t="str">
        <f>IF(BS_CONTROLE[[#This Row],[SB]]=0, "-", BS_CONTROLE[[#This Row],[SB]])</f>
        <v>K62ZTN</v>
      </c>
      <c r="AN194" s="105">
        <f>IF(BS_CONTROLE[[#This Row],[SUB]]=0, "-", BS_CONTROLE[[#This Row],[SUB]])</f>
        <v>73</v>
      </c>
      <c r="AO194" s="105">
        <f>BS_CONTROLE[[#This Row],[KM - Inicio]]</f>
        <v>65.25</v>
      </c>
      <c r="AP194" s="105">
        <f>BS_CONTROLE[[#This Row],[KM - Inicio]]</f>
        <v>65.25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Nº DE SOLDA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luiz Granado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MOD SPN46067</v>
      </c>
      <c r="B195" s="185">
        <v>46067</v>
      </c>
      <c r="C195" s="134">
        <f>IF(BS_CONTROLE[[#This Row],[DATA]]="","",WEEKNUM(BS_CONTROLE[[#This Row],[DATA]]))</f>
        <v>7</v>
      </c>
      <c r="D195" s="104" t="s">
        <v>640</v>
      </c>
      <c r="E195" s="126" t="s">
        <v>614</v>
      </c>
      <c r="F195" s="142" t="str">
        <f>IF(D195="","*",VLOOKUP(E195,BS_ATIVIDADE[],3,FALSE))</f>
        <v>OUTROS</v>
      </c>
      <c r="G195" s="106" t="s">
        <v>624</v>
      </c>
      <c r="H195" s="106" t="s">
        <v>624</v>
      </c>
      <c r="I195" s="105">
        <v>73</v>
      </c>
      <c r="J195" s="105">
        <v>54.8</v>
      </c>
      <c r="K195" s="105">
        <v>52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5" s="127" t="s">
        <v>1315</v>
      </c>
      <c r="N195" s="106">
        <v>0.33333333333333331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BINÁRIO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1117</v>
      </c>
      <c r="V195" s="151" t="s">
        <v>1292</v>
      </c>
      <c r="W195" s="104" t="s">
        <v>452</v>
      </c>
      <c r="X195" s="129"/>
      <c r="Y195" s="104"/>
      <c r="Z195" s="105"/>
      <c r="AA195" s="103"/>
      <c r="AB195" s="152"/>
      <c r="AC195" s="107" t="s">
        <v>624</v>
      </c>
      <c r="AD195" s="105" t="s">
        <v>624</v>
      </c>
      <c r="AE195" s="105" t="s">
        <v>624</v>
      </c>
      <c r="AF195" s="105" t="s">
        <v>624</v>
      </c>
      <c r="AG195" s="14"/>
      <c r="AH195" s="126" t="str">
        <f>IF(BS_CONTROLE[[#This Row],[Atividade]]=0, "-", BS_CONTROLE[[#This Row],[Atividade]])</f>
        <v>BLOCO</v>
      </c>
      <c r="AI195" s="8" t="str">
        <f>IF(BS_CONTROLE[[#This Row],[Atividade]]=0, "-", BS_CONTROLE[[#This Row],[Atividade]])</f>
        <v>BLOCO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ZDG-ZTN</v>
      </c>
      <c r="AM195" s="105" t="str">
        <f>IF(BS_CONTROLE[[#This Row],[SB]]=0, "-", BS_CONTROLE[[#This Row],[SB]])</f>
        <v>ZDG2/ZDGPAT2</v>
      </c>
      <c r="AN195" s="105">
        <f>IF(BS_CONTROLE[[#This Row],[SUB]]=0, "-", BS_CONTROLE[[#This Row],[SUB]])</f>
        <v>73</v>
      </c>
      <c r="AO195" s="105">
        <f>BS_CONTROLE[[#This Row],[KM - Inicio]]</f>
        <v>54.8</v>
      </c>
      <c r="AP195" s="105">
        <f>BS_CONTROLE[[#This Row],[KM - Inicio]]</f>
        <v>54.8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BINÁRIO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Luiz Granado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V4046067</v>
      </c>
      <c r="B196" s="185">
        <v>46067</v>
      </c>
      <c r="C196" s="134">
        <f>IF(BS_CONTROLE[[#This Row],[DATA]]="","",WEEKNUM(BS_CONTROLE[[#This Row],[DATA]]))</f>
        <v>7</v>
      </c>
      <c r="D196" s="104" t="s">
        <v>796</v>
      </c>
      <c r="E196" s="126" t="s">
        <v>755</v>
      </c>
      <c r="F196" s="142" t="str">
        <f>IF(D196="","*",VLOOKUP(E196,BS_ATIVIDADE[],3,FALSE))</f>
        <v>MODERNIZAÇÃO</v>
      </c>
      <c r="G196" s="106" t="s">
        <v>151</v>
      </c>
      <c r="H196" s="106" t="s">
        <v>151</v>
      </c>
      <c r="I196" s="105">
        <v>73</v>
      </c>
      <c r="J196" s="105">
        <v>54.8</v>
      </c>
      <c r="K196" s="105">
        <v>52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">
        <v>1315</v>
      </c>
      <c r="N196" s="106">
        <v>0.33333333333333331</v>
      </c>
      <c r="O196" s="106">
        <v>6.9444444444444447E-4</v>
      </c>
      <c r="P196" s="105">
        <v>1792</v>
      </c>
      <c r="Q196" s="9" t="str">
        <f>IF(E196=0, "*", IFERROR(_xlfn.XLOOKUP(E196, BS_ATIVIDADE[ATIVIDADE], BS_ATIVIDADE[UNIDADE]), "*"))</f>
        <v>M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1117</v>
      </c>
      <c r="V196" s="151" t="s">
        <v>1279</v>
      </c>
      <c r="W196" s="104" t="s">
        <v>452</v>
      </c>
      <c r="X196" s="129"/>
      <c r="Y196" s="104"/>
      <c r="Z196" s="105">
        <v>1</v>
      </c>
      <c r="AA196" s="103" t="s">
        <v>443</v>
      </c>
      <c r="AB196" s="152" t="s">
        <v>437</v>
      </c>
      <c r="AC196" s="107">
        <v>0.29166666666666669</v>
      </c>
      <c r="AD196" s="105">
        <v>6240</v>
      </c>
      <c r="AE196" s="105">
        <v>6200</v>
      </c>
      <c r="AF196" s="105" t="s">
        <v>624</v>
      </c>
      <c r="AG196" s="14"/>
      <c r="AH196" s="126" t="str">
        <f>IF(BS_CONTROLE[[#This Row],[Atividade]]=0, "-", BS_CONTROLE[[#This Row],[Atividade]])</f>
        <v>MODERNIZAÇÃO - SOCADORA</v>
      </c>
      <c r="AI196" s="8" t="str">
        <f>IF(BS_CONTROLE[[#This Row],[Atividade]]=0, "-", BS_CONTROLE[[#This Row],[Atividade]])</f>
        <v>MODERNIZAÇÃO - SOCADORA</v>
      </c>
      <c r="AJ196" s="30" t="str">
        <f>BS_CONTROLE[[#This Row],[Local - Partida]]</f>
        <v>K58K592</v>
      </c>
      <c r="AK196" s="30" t="str">
        <f>BS_CONTROLE[[#This Row],[Local - Encerramento]]</f>
        <v>K58K592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ZDG2/ZDGPAT2</v>
      </c>
      <c r="AN196" s="105">
        <f>IF(BS_CONTROLE[[#This Row],[SUB]]=0, "-", BS_CONTROLE[[#This Row],[SUB]])</f>
        <v>73</v>
      </c>
      <c r="AO196" s="105">
        <f>BS_CONTROLE[[#This Row],[KM - Inicio]]</f>
        <v>54.8</v>
      </c>
      <c r="AP196" s="105">
        <f>BS_CONTROLE[[#This Row],[KM - Inicio]]</f>
        <v>54.8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M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Luiz Granado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MAURO TP-868)46067</v>
      </c>
      <c r="B197" s="185">
        <v>46067</v>
      </c>
      <c r="C197" s="134">
        <f>IF(BS_CONTROLE[[#This Row],[DATA]]="","",WEEKNUM(BS_CONTROLE[[#This Row],[DATA]]))</f>
        <v>7</v>
      </c>
      <c r="D197" s="186" t="s">
        <v>942</v>
      </c>
      <c r="E197" s="187" t="s">
        <v>757</v>
      </c>
      <c r="F197" s="142" t="str">
        <f>IF(D197="","*",VLOOKUP(E197,BS_ATIVIDADE[],3,FALSE))</f>
        <v>MODERNIZAÇÃO</v>
      </c>
      <c r="G197" s="188" t="s">
        <v>624</v>
      </c>
      <c r="H197" s="188" t="s">
        <v>624</v>
      </c>
      <c r="I197" s="127">
        <v>73</v>
      </c>
      <c r="J197" s="127">
        <v>46.68</v>
      </c>
      <c r="K197" s="105" t="s">
        <v>624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7" s="106">
        <v>0.33333333333333331</v>
      </c>
      <c r="O197" s="106">
        <v>6.25E-2</v>
      </c>
      <c r="P197" s="105">
        <v>1</v>
      </c>
      <c r="Q197" s="9" t="str">
        <f>IF(E197=0, "*", IFERROR(_xlfn.XLOOKUP(E197, BS_ATIVIDADE[ATIVIDADE], BS_ATIVIDADE[UNIDADE]), "*"))</f>
        <v>Nº DE SOLDA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1365</v>
      </c>
      <c r="V197" s="151" t="s">
        <v>1147</v>
      </c>
      <c r="W197" s="104"/>
      <c r="X197" s="129"/>
      <c r="Y197" s="104"/>
      <c r="Z197" s="189"/>
      <c r="AA197" s="190"/>
      <c r="AB197" s="190"/>
      <c r="AC197" s="191"/>
      <c r="AD197" s="189"/>
      <c r="AE197" s="189"/>
      <c r="AF197" s="127"/>
      <c r="AG197" s="14"/>
      <c r="AH197" s="126" t="str">
        <f>IF(BS_CONTROLE[[#This Row],[Atividade]]=0, "-", BS_CONTROLE[[#This Row],[Atividade]])</f>
        <v>MODERNIZAÇÃO - SOLDA</v>
      </c>
      <c r="AI197" s="8" t="str">
        <f>IF(BS_CONTROLE[[#This Row],[Atividade]]=0, "-", BS_CONTROLE[[#This Row],[Atividade]])</f>
        <v>MODERNIZAÇÃO - SOLDA</v>
      </c>
      <c r="AJ197" s="30" t="str">
        <f>BS_CONTROLE[[#This Row],[Local - Partida]]</f>
        <v>-</v>
      </c>
      <c r="AK197" s="30" t="str">
        <f>BS_CONTROLE[[#This Row],[Local - Encerramento]]</f>
        <v>-</v>
      </c>
      <c r="AL197" s="105" t="str">
        <f>IF(BS_CONTROLE[[#This Row],[Entre - Estações]]=0, "-", BS_CONTROLE[[#This Row],[Entre - Estações]])</f>
        <v>ZMA-ZDG</v>
      </c>
      <c r="AM197" s="105" t="str">
        <f>IF(BS_CONTROLE[[#This Row],[SB]]=0, "-", BS_CONTROLE[[#This Row],[SB]])</f>
        <v>ZMAK47</v>
      </c>
      <c r="AN197" s="105">
        <f>IF(BS_CONTROLE[[#This Row],[SUB]]=0, "-", BS_CONTROLE[[#This Row],[SUB]])</f>
        <v>73</v>
      </c>
      <c r="AO197" s="105">
        <f>BS_CONTROLE[[#This Row],[KM - Inicio]]</f>
        <v>46.68</v>
      </c>
      <c r="AP197" s="105">
        <f>BS_CONTROLE[[#This Row],[KM - Inicio]]</f>
        <v>46.68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Nº DE SOLDA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ANTONIO (TF-681)46067</v>
      </c>
      <c r="B198" s="185">
        <v>46067</v>
      </c>
      <c r="C198" s="134">
        <f>IF(BS_CONTROLE[[#This Row],[DATA]]="","",WEEKNUM(BS_CONTROLE[[#This Row],[DATA]]))</f>
        <v>7</v>
      </c>
      <c r="D198" s="104" t="s">
        <v>882</v>
      </c>
      <c r="E198" s="126" t="s">
        <v>806</v>
      </c>
      <c r="F198" s="142" t="str">
        <f>IF(D198="","*",VLOOKUP(E198,BS_ATIVIDADE[],3,FALSE))</f>
        <v>SOLDA</v>
      </c>
      <c r="G198" s="106" t="s">
        <v>624</v>
      </c>
      <c r="H198" s="106" t="s">
        <v>624</v>
      </c>
      <c r="I198" s="105">
        <v>73</v>
      </c>
      <c r="J198" s="105">
        <v>16.8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98" s="106">
        <v>0.375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1295</v>
      </c>
      <c r="V198" s="151" t="s">
        <v>1147</v>
      </c>
      <c r="W198" s="104" t="s">
        <v>452</v>
      </c>
      <c r="X198" s="129"/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PDM - SOLDA</v>
      </c>
      <c r="AI198" s="8" t="str">
        <f>IF(BS_CONTROLE[[#This Row],[Atividade]]=0, "-", BS_CONTROLE[[#This Row],[Atividade]])</f>
        <v>PDM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ZZR-ZDZ</v>
      </c>
      <c r="AM198" s="105" t="str">
        <f>IF(BS_CONTROLE[[#This Row],[SB]]=0, "-", BS_CONTROLE[[#This Row],[SB]])</f>
        <v>K14K18</v>
      </c>
      <c r="AN198" s="105">
        <f>IF(BS_CONTROLE[[#This Row],[SUB]]=0, "-", BS_CONTROLE[[#This Row],[SUB]])</f>
        <v>73</v>
      </c>
      <c r="AO198" s="105">
        <f>BS_CONTROLE[[#This Row],[KM - Inicio]]</f>
        <v>16.8</v>
      </c>
      <c r="AP198" s="105">
        <f>BS_CONTROLE[[#This Row],[KM - Inicio]]</f>
        <v>16.8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 xml:space="preserve">Antonio  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W99</v>
      </c>
      <c r="B199" s="185"/>
      <c r="C199" s="134" t="str">
        <f>IF(BS_CONTROLE[[#This Row],[DATA]]="","",WEEKNUM(BS_CONTROLE[[#This Row],[DATA]]))</f>
        <v/>
      </c>
      <c r="D199" s="186" t="s">
        <v>871</v>
      </c>
      <c r="E199" s="187" t="s">
        <v>638</v>
      </c>
      <c r="F199" s="142" t="str">
        <f>IF(D199="","*",VLOOKUP(E199,BS_ATIVIDADE[],3,FALSE))</f>
        <v>OUTROS</v>
      </c>
      <c r="G199" s="188" t="s">
        <v>16</v>
      </c>
      <c r="H199" s="188" t="s">
        <v>135</v>
      </c>
      <c r="I199" s="127">
        <v>73</v>
      </c>
      <c r="J199" s="127">
        <v>7.1</v>
      </c>
      <c r="K199" s="105" t="s">
        <v>624</v>
      </c>
      <c r="L199" s="127" t="s">
        <v>1132</v>
      </c>
      <c r="M199" s="127" t="s">
        <v>1133</v>
      </c>
      <c r="N199" s="106">
        <v>0.375</v>
      </c>
      <c r="O199" s="106">
        <v>4.1666666666666664E-2</v>
      </c>
      <c r="P199" s="105">
        <v>1</v>
      </c>
      <c r="Q199" s="9" t="str">
        <f>IF(E199=0, "*", IFERROR(_xlfn.XLOOKUP(E199, BS_ATIVIDADE[ATIVIDADE], BS_ATIVIDADE[UNIDADE]), "*"))</f>
        <v>BINÁRIO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1117</v>
      </c>
      <c r="V199" s="105" t="s">
        <v>1366</v>
      </c>
      <c r="W199" s="104" t="s">
        <v>452</v>
      </c>
      <c r="X199" s="129"/>
      <c r="Y199" s="104"/>
      <c r="Z199" s="189" t="s">
        <v>1367</v>
      </c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DESLOCAMENTO</v>
      </c>
      <c r="AI199" s="8" t="str">
        <f>IF(BS_CONTROLE[[#This Row],[Atividade]]=0, "-", BS_CONTROLE[[#This Row],[Atividade]])</f>
        <v>DESLOCAMENTO</v>
      </c>
      <c r="AJ199" s="30" t="str">
        <f>BS_CONTROLE[[#This Row],[Local - Partida]]</f>
        <v>ZTO2</v>
      </c>
      <c r="AK199" s="30" t="str">
        <f>BS_CONTROLE[[#This Row],[Local - Encerramento]]</f>
        <v>ZMA</v>
      </c>
      <c r="AL199" s="105" t="str">
        <f>IF(BS_CONTROLE[[#This Row],[Entre - Estações]]=0, "-", BS_CONTROLE[[#This Row],[Entre - Estações]])</f>
        <v>ZTO-ZMA</v>
      </c>
      <c r="AM199" s="105" t="str">
        <f>IF(BS_CONTROLE[[#This Row],[SB]]=0, "-", BS_CONTROLE[[#This Row],[SB]])</f>
        <v>ZTOZMA</v>
      </c>
      <c r="AN199" s="105">
        <f>IF(BS_CONTROLE[[#This Row],[SUB]]=0, "-", BS_CONTROLE[[#This Row],[SUB]])</f>
        <v>73</v>
      </c>
      <c r="AO199" s="105">
        <f>BS_CONTROLE[[#This Row],[KM - Inicio]]</f>
        <v>7.1</v>
      </c>
      <c r="AP199" s="105">
        <f>BS_CONTROLE[[#This Row],[KM - Inicio]]</f>
        <v>7.1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BINÁRIO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>Luiz Granado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/>
    </row>
    <row r="200" spans="1:71">
      <c r="A200" s="45" t="str">
        <f>D200&amp;B200</f>
        <v>TURMA FIXA VIA 46067</v>
      </c>
      <c r="B200" s="185">
        <v>46067</v>
      </c>
      <c r="C200" s="134">
        <f>IF(BS_CONTROLE[[#This Row],[DATA]]="","",WEEKNUM(BS_CONTROLE[[#This Row],[DATA]]))</f>
        <v>7</v>
      </c>
      <c r="D200" s="186" t="s">
        <v>873</v>
      </c>
      <c r="E200" s="187" t="s">
        <v>806</v>
      </c>
      <c r="F200" s="142" t="str">
        <f>IF(D200="","*",VLOOKUP(E200,BS_ATIVIDADE[],3,FALSE))</f>
        <v>SOLDA</v>
      </c>
      <c r="G200" s="188" t="s">
        <v>624</v>
      </c>
      <c r="H200" s="188" t="s">
        <v>624</v>
      </c>
      <c r="I200" s="127">
        <v>70</v>
      </c>
      <c r="J200" s="127">
        <v>157.6</v>
      </c>
      <c r="K200" s="105" t="s">
        <v>624</v>
      </c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0" s="106">
        <v>0.375</v>
      </c>
      <c r="O200" s="106">
        <v>6.25E-2</v>
      </c>
      <c r="P200" s="105">
        <v>1</v>
      </c>
      <c r="Q200" s="9" t="str">
        <f>IF(E200=0, "*", IFERROR(_xlfn.XLOOKUP(E200, BS_ATIVIDADE[ATIVIDADE], BS_ATIVIDADE[UNIDADE]), "*"))</f>
        <v>Nº DE SOLDA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0" s="105" t="s">
        <v>1368</v>
      </c>
      <c r="V200" s="151" t="s">
        <v>1147</v>
      </c>
      <c r="W200" s="104" t="s">
        <v>452</v>
      </c>
      <c r="X200" s="129"/>
      <c r="Y200" s="104"/>
      <c r="Z200" s="189"/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PDM - SOLDA</v>
      </c>
      <c r="AI200" s="8" t="str">
        <f>IF(BS_CONTROLE[[#This Row],[Atividade]]=0, "-", BS_CONTROLE[[#This Row],[Atividade]])</f>
        <v>PDM - SOLDA</v>
      </c>
      <c r="AJ200" s="30" t="str">
        <f>BS_CONTROLE[[#This Row],[Local - Partida]]</f>
        <v>-</v>
      </c>
      <c r="AK200" s="30" t="str">
        <f>BS_CONTROLE[[#This Row],[Local - Encerramento]]</f>
        <v>-</v>
      </c>
      <c r="AL200" s="105" t="str">
        <f>IF(BS_CONTROLE[[#This Row],[Entre - Estações]]=0, "-", BS_CONTROLE[[#This Row],[Entre - Estações]])</f>
        <v>ZOX</v>
      </c>
      <c r="AM200" s="105" t="str">
        <f>IF(BS_CONTROLE[[#This Row],[SB]]=0, "-", BS_CONTROLE[[#This Row],[SB]])</f>
        <v>ZOX1</v>
      </c>
      <c r="AN200" s="105">
        <f>IF(BS_CONTROLE[[#This Row],[SUB]]=0, "-", BS_CONTROLE[[#This Row],[SUB]])</f>
        <v>70</v>
      </c>
      <c r="AO200" s="105">
        <f>BS_CONTROLE[[#This Row],[KM - Inicio]]</f>
        <v>157.6</v>
      </c>
      <c r="AP200" s="105">
        <f>BS_CONTROLE[[#This Row],[KM - Inicio]]</f>
        <v>157.6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Nº DE SOLDA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0" s="150" t="str">
        <f>BS_CONTROLE[[#This Row],[Responsavel pelo boletim]]</f>
        <v>Marcone 11 94505-7306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 hidden="1">
      <c r="A201" s="45" t="str">
        <f t="shared" si="11"/>
        <v>V8346067</v>
      </c>
      <c r="B201" s="102">
        <v>46067</v>
      </c>
      <c r="C201" s="134">
        <f>IF(BS_CONTROLE[[#This Row],[DATA]]="","",WEEKNUM(BS_CONTROLE[[#This Row],[DATA]]))</f>
        <v>7</v>
      </c>
      <c r="D201" s="104" t="s">
        <v>822</v>
      </c>
      <c r="E201" s="126" t="s">
        <v>729</v>
      </c>
      <c r="F201" s="142" t="str">
        <f>IF(D201="","*",VLOOKUP(E201,BS_ATIVIDADE[],3,FALSE))</f>
        <v>MECANIZAÇÃO - SOCADORA</v>
      </c>
      <c r="G201" s="106" t="s">
        <v>57</v>
      </c>
      <c r="H201" s="106" t="s">
        <v>57</v>
      </c>
      <c r="I201" s="105">
        <v>70</v>
      </c>
      <c r="J201" s="105">
        <v>139.19999999999999</v>
      </c>
      <c r="K201" s="105">
        <v>135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1" s="106">
        <v>0.33333333333333331</v>
      </c>
      <c r="O201" s="106">
        <v>8.3333333333333329E-2</v>
      </c>
      <c r="P201" s="105">
        <v>480</v>
      </c>
      <c r="Q201" s="9" t="str">
        <f>IF(E201=0, "*", IFERROR(_xlfn.XLOOKUP(E201, BS_ATIVIDADE[ATIVIDADE], BS_ATIVIDADE[UNIDADE]), "*"))</f>
        <v>M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1062</v>
      </c>
      <c r="V201" s="151" t="s">
        <v>1279</v>
      </c>
      <c r="W201" s="104" t="s">
        <v>452</v>
      </c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MECANIZAÇÃO - SOCADORA</v>
      </c>
      <c r="AI201" s="8" t="str">
        <f>IF(BS_CONTROLE[[#This Row],[Atividade]]=0, "-", BS_CONTROLE[[#This Row],[Atividade]])</f>
        <v>MECANIZAÇÃO - SOCADORA</v>
      </c>
      <c r="AJ201" s="30" t="str">
        <f>BS_CONTROLE[[#This Row],[Local - Partida]]</f>
        <v>ZIQ2</v>
      </c>
      <c r="AK201" s="30" t="str">
        <f>BS_CONTROLE[[#This Row],[Local - Encerramento]]</f>
        <v>ZIQ2</v>
      </c>
      <c r="AL201" s="105" t="str">
        <f>IF(BS_CONTROLE[[#This Row],[Entre - Estações]]=0, "-", BS_CONTROLE[[#This Row],[Entre - Estações]])</f>
        <v>ZRQ-ZQX</v>
      </c>
      <c r="AM201" s="105" t="str">
        <f>IF(BS_CONTROLE[[#This Row],[SB]]=0, "-", BS_CONTROLE[[#This Row],[SB]])</f>
        <v>139ZQX1</v>
      </c>
      <c r="AN201" s="105">
        <f>IF(BS_CONTROLE[[#This Row],[SUB]]=0, "-", BS_CONTROLE[[#This Row],[SUB]])</f>
        <v>70</v>
      </c>
      <c r="AO201" s="105">
        <f>BS_CONTROLE[[#This Row],[KM - Inicio]]</f>
        <v>139.19999999999999</v>
      </c>
      <c r="AP201" s="105">
        <f>BS_CONTROLE[[#This Row],[KM - Inicio]]</f>
        <v>139.19999999999999</v>
      </c>
      <c r="AQ201" s="108"/>
      <c r="AR201" s="108"/>
      <c r="AS201" s="108"/>
      <c r="AT201" s="135"/>
      <c r="AU201" s="135"/>
      <c r="AV201" s="13"/>
      <c r="AW201" s="13"/>
      <c r="AX201" s="178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M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0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>V8746068</v>
      </c>
      <c r="B204" s="102">
        <v>46068</v>
      </c>
      <c r="C204" s="134">
        <f>IF(BS_CONTROLE[[#This Row],[DATA]]="","",WEEKNUM(BS_CONTROLE[[#This Row],[DATA]]))</f>
        <v>8</v>
      </c>
      <c r="D204" s="104" t="s">
        <v>830</v>
      </c>
      <c r="E204" s="126" t="s">
        <v>729</v>
      </c>
      <c r="F204" s="142" t="str">
        <f>IF(D204="","*",VLOOKUP(E204,BS_ATIVIDADE[],3,FALSE))</f>
        <v>MECANIZAÇÃO - SOCADORA</v>
      </c>
      <c r="G204" s="106" t="s">
        <v>334</v>
      </c>
      <c r="H204" s="106" t="s">
        <v>334</v>
      </c>
      <c r="I204" s="105">
        <v>73</v>
      </c>
      <c r="J204" s="105">
        <v>326.10000000000002</v>
      </c>
      <c r="K204" s="105">
        <v>325.39999999999998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4" s="127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4" s="106">
        <v>0.375</v>
      </c>
      <c r="O204" s="106">
        <v>8.3333333333333329E-2</v>
      </c>
      <c r="P204" s="105">
        <v>1020</v>
      </c>
      <c r="Q204" s="9" t="str">
        <f>IF(E204=0, "*", IFERROR(_xlfn.XLOOKUP(E204, BS_ATIVIDADE[ATIVIDADE], BS_ATIVIDADE[UNIDADE]), "*"))</f>
        <v>M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1062</v>
      </c>
      <c r="V204" s="151" t="s">
        <v>1279</v>
      </c>
      <c r="W204" s="104" t="s">
        <v>452</v>
      </c>
      <c r="X204" s="129"/>
      <c r="Y204" s="104"/>
      <c r="Z204" s="105">
        <v>1</v>
      </c>
      <c r="AA204" s="103" t="s">
        <v>443</v>
      </c>
      <c r="AB204" s="152" t="s">
        <v>437</v>
      </c>
      <c r="AC204" s="107">
        <v>0.29166666666666669</v>
      </c>
      <c r="AD204" s="105">
        <v>6237</v>
      </c>
      <c r="AE204" s="105" t="s">
        <v>624</v>
      </c>
      <c r="AF204" s="105" t="s">
        <v>624</v>
      </c>
      <c r="AG204" s="14"/>
      <c r="AH204" s="126" t="str">
        <f>IF(BS_CONTROLE[[#This Row],[Atividade]]=0, "-", BS_CONTROLE[[#This Row],[Atividade]])</f>
        <v>MECANIZAÇÃO - SOCADORA</v>
      </c>
      <c r="AI204" s="8" t="str">
        <f>IF(BS_CONTROLE[[#This Row],[Atividade]]=0, "-", BS_CONTROLE[[#This Row],[Atividade]])</f>
        <v>MECANIZAÇÃO - SOCADORA</v>
      </c>
      <c r="AJ204" s="30" t="str">
        <f>BS_CONTROLE[[#This Row],[Local - Partida]]</f>
        <v>ZDP2</v>
      </c>
      <c r="AK204" s="30" t="str">
        <f>BS_CONTROLE[[#This Row],[Local - Encerramento]]</f>
        <v>ZDP2</v>
      </c>
      <c r="AL204" s="105" t="str">
        <f>IF(BS_CONTROLE[[#This Row],[Entre - Estações]]=0, "-", BS_CONTROLE[[#This Row],[Entre - Estações]])</f>
        <v>ZGI-ZFN</v>
      </c>
      <c r="AM204" s="105">
        <f>IF(BS_CONTROLE[[#This Row],[SB]]=0, "-", BS_CONTROLE[[#This Row],[SB]])</f>
        <v>326332</v>
      </c>
      <c r="AN204" s="105">
        <f>IF(BS_CONTROLE[[#This Row],[SUB]]=0, "-", BS_CONTROLE[[#This Row],[SUB]])</f>
        <v>73</v>
      </c>
      <c r="AO204" s="105">
        <f>BS_CONTROLE[[#This Row],[KM - Inicio]]</f>
        <v>326.10000000000002</v>
      </c>
      <c r="AP204" s="105">
        <f>BS_CONTROLE[[#This Row],[KM - Inicio]]</f>
        <v>326.10000000000002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M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 hidden="1">
      <c r="A205" s="45" t="str">
        <f t="shared" si="11"/>
        <v>V8846068</v>
      </c>
      <c r="B205" s="102">
        <v>46068</v>
      </c>
      <c r="C205" s="134">
        <f>IF(BS_CONTROLE[[#This Row],[DATA]]="","",WEEKNUM(BS_CONTROLE[[#This Row],[DATA]]))</f>
        <v>8</v>
      </c>
      <c r="D205" s="180" t="s">
        <v>832</v>
      </c>
      <c r="E205" s="126" t="s">
        <v>729</v>
      </c>
      <c r="F205" s="142" t="str">
        <f>IF(D205="","*",VLOOKUP(E205,BS_ATIVIDADE[],3,FALSE))</f>
        <v>MECANIZAÇÃO - SOCADORA</v>
      </c>
      <c r="G205" s="207" t="s">
        <v>1065</v>
      </c>
      <c r="H205" s="207" t="s">
        <v>1065</v>
      </c>
      <c r="I205" s="105">
        <v>73</v>
      </c>
      <c r="J205" s="105">
        <v>153.80000000000001</v>
      </c>
      <c r="K205" s="105">
        <v>151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5" s="188">
        <v>0.375</v>
      </c>
      <c r="O205" s="106">
        <v>8.3333333333333329E-2</v>
      </c>
      <c r="P205" s="105">
        <v>510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ZPN2</v>
      </c>
      <c r="AK205" s="30" t="str">
        <f>BS_CONTROLE[[#This Row],[Local - Encerramento]]</f>
        <v>ZPN2</v>
      </c>
      <c r="AL205" s="105" t="str">
        <f>IF(BS_CONTROLE[[#This Row],[Entre - Estações]]=0, "-", BS_CONTROLE[[#This Row],[Entre - Estações]])</f>
        <v>ZCV-ZCT</v>
      </c>
      <c r="AM205" s="105" t="str">
        <f>IF(BS_CONTROLE[[#This Row],[SB]]=0, "-", BS_CONTROLE[[#This Row],[SB]])</f>
        <v>152ZCT</v>
      </c>
      <c r="AN205" s="105">
        <f>IF(BS_CONTROLE[[#This Row],[SUB]]=0, "-", BS_CONTROLE[[#This Row],[SUB]])</f>
        <v>73</v>
      </c>
      <c r="AO205" s="105">
        <f>BS_CONTROLE[[#This Row],[KM - Inicio]]</f>
        <v>153.80000000000001</v>
      </c>
      <c r="AP205" s="105">
        <f>BS_CONTROLE[[#This Row],[KM - Inicio]]</f>
        <v>153.80000000000001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>
      <c r="A206" s="45" t="str">
        <f>D206&amp;B206</f>
        <v>MOD SPN46068</v>
      </c>
      <c r="B206" s="185">
        <v>46068</v>
      </c>
      <c r="C206" s="134">
        <f>IF(BS_CONTROLE[[#This Row],[DATA]]="","",WEEKNUM(BS_CONTROLE[[#This Row],[DATA]]))</f>
        <v>8</v>
      </c>
      <c r="D206" s="104" t="s">
        <v>640</v>
      </c>
      <c r="E206" s="126" t="s">
        <v>614</v>
      </c>
      <c r="F206" s="142" t="str">
        <f>IF(D206="","*",VLOOKUP(E206,BS_ATIVIDADE[],3,FALSE))</f>
        <v>OUTROS</v>
      </c>
      <c r="G206" s="106" t="s">
        <v>624</v>
      </c>
      <c r="H206" s="106" t="s">
        <v>624</v>
      </c>
      <c r="I206" s="105">
        <v>73</v>
      </c>
      <c r="J206" s="105">
        <v>54.8</v>
      </c>
      <c r="K206" s="105">
        <v>52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6" s="127" t="s">
        <v>1315</v>
      </c>
      <c r="N206" s="106">
        <v>0.33333333333333331</v>
      </c>
      <c r="O206" s="106">
        <v>8.3333333333333329E-2</v>
      </c>
      <c r="P206" s="105">
        <v>1</v>
      </c>
      <c r="Q206" s="9" t="str">
        <f>IF(E206=0, "*", IFERROR(_xlfn.XLOOKUP(E206, BS_ATIVIDADE[ATIVIDADE], BS_ATIVIDADE[UNIDADE]), "*"))</f>
        <v>BINÁRIO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1117</v>
      </c>
      <c r="V206" s="151" t="s">
        <v>1292</v>
      </c>
      <c r="W206" s="104" t="s">
        <v>452</v>
      </c>
      <c r="X206" s="129"/>
      <c r="Y206" s="104"/>
      <c r="Z206" s="105"/>
      <c r="AA206" s="103"/>
      <c r="AB206" s="152"/>
      <c r="AC206" s="107" t="s">
        <v>624</v>
      </c>
      <c r="AD206" s="105" t="s">
        <v>624</v>
      </c>
      <c r="AE206" s="105" t="s">
        <v>624</v>
      </c>
      <c r="AF206" s="105" t="s">
        <v>624</v>
      </c>
      <c r="AG206" s="14"/>
      <c r="AH206" s="126" t="str">
        <f>IF(BS_CONTROLE[[#This Row],[Atividade]]=0, "-", BS_CONTROLE[[#This Row],[Atividade]])</f>
        <v>BLOCO</v>
      </c>
      <c r="AI206" s="8" t="str">
        <f>IF(BS_CONTROLE[[#This Row],[Atividade]]=0, "-", BS_CONTROLE[[#This Row],[Atividade]])</f>
        <v>BLOCO</v>
      </c>
      <c r="AJ206" s="30" t="str">
        <f>BS_CONTROLE[[#This Row],[Local - Partida]]</f>
        <v>-</v>
      </c>
      <c r="AK206" s="30" t="str">
        <f>BS_CONTROLE[[#This Row],[Local - Encerramento]]</f>
        <v>-</v>
      </c>
      <c r="AL206" s="105" t="str">
        <f>IF(BS_CONTROLE[[#This Row],[Entre - Estações]]=0, "-", BS_CONTROLE[[#This Row],[Entre - Estações]])</f>
        <v>ZDG-ZTN</v>
      </c>
      <c r="AM206" s="105" t="str">
        <f>IF(BS_CONTROLE[[#This Row],[SB]]=0, "-", BS_CONTROLE[[#This Row],[SB]])</f>
        <v>ZDG2/ZDGPAT2</v>
      </c>
      <c r="AN206" s="105">
        <f>IF(BS_CONTROLE[[#This Row],[SUB]]=0, "-", BS_CONTROLE[[#This Row],[SUB]])</f>
        <v>73</v>
      </c>
      <c r="AO206" s="105">
        <f>BS_CONTROLE[[#This Row],[KM - Inicio]]</f>
        <v>54.8</v>
      </c>
      <c r="AP206" s="105">
        <f>BS_CONTROLE[[#This Row],[KM - Inicio]]</f>
        <v>54.8</v>
      </c>
      <c r="AQ206" s="108"/>
      <c r="AR206" s="108"/>
      <c r="AS206" s="108"/>
      <c r="AT206" s="135"/>
      <c r="AU206" s="135"/>
      <c r="AV206" s="13"/>
      <c r="AW206" s="13"/>
      <c r="AX206" s="211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BINÁRIO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 t="str">
        <f>BS_CONTROLE[[#This Row],[Responsavel pelo boletim]]</f>
        <v>Luiz Granado</v>
      </c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92"/>
      <c r="BP206" s="11" t="str">
        <f>IF(AND(BQ206&lt;1,BR206&lt;1),"Produção e Intervalo",IF(BQ206&lt;1,"Intervalo",IF(BR206&lt;1,"Produção","Aderente")))</f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/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/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1345</v>
      </c>
      <c r="M215" s="127" t="s">
        <v>1346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1347</v>
      </c>
      <c r="V215" s="105" t="s">
        <v>1348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258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261" t="str">
        <f>IF(E216=0, "*", IFERROR(_xlfn.XLOOKUP(E216, BS_ATIVIDADE[ATIVIDADE], BS_ATIVIDADE[UNIDADE]), "*"))</f>
        <v>Nº DE SOLDA</v>
      </c>
      <c r="R216" s="262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26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1347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263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264">
        <f>IF(BS_CONTROLE[[#This Row],[SUB]]=0, "-", BS_CONTROLE[[#This Row],[SUB]])</f>
        <v>73</v>
      </c>
      <c r="AO216" s="105">
        <f>BS_CONTROLE[[#This Row],[KM - Inicio]]</f>
        <v>187</v>
      </c>
      <c r="AP216" s="264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265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26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>
      <c r="A218" s="258" t="str">
        <f>D218&amp;B218</f>
        <v>MOD SPN46069</v>
      </c>
      <c r="B218" s="185">
        <v>46069</v>
      </c>
      <c r="C218" s="134">
        <f>IF(BS_CONTROLE[[#This Row],[DATA]]="","",WEEKNUM(BS_CONTROLE[[#This Row],[DATA]]))</f>
        <v>8</v>
      </c>
      <c r="D218" s="104" t="s">
        <v>640</v>
      </c>
      <c r="E218" s="126" t="s">
        <v>614</v>
      </c>
      <c r="F218" s="142" t="str">
        <f>IF(D218="","*",VLOOKUP(E218,BS_ATIVIDADE[],3,FALSE))</f>
        <v>OUTROS</v>
      </c>
      <c r="G218" s="106" t="s">
        <v>624</v>
      </c>
      <c r="H218" s="106" t="s">
        <v>624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8.3333333333333329E-2</v>
      </c>
      <c r="P218" s="105">
        <v>1</v>
      </c>
      <c r="Q218" s="261" t="str">
        <f>IF(E218=0, "*", IFERROR(_xlfn.XLOOKUP(E218, BS_ATIVIDADE[ATIVIDADE], BS_ATIVIDADE[UNIDADE]), "*"))</f>
        <v>BINÁRIO</v>
      </c>
      <c r="R218" s="262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26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1292</v>
      </c>
      <c r="W218" s="104" t="s">
        <v>452</v>
      </c>
      <c r="X218" s="129"/>
      <c r="Y218" s="104"/>
      <c r="Z218" s="105"/>
      <c r="AA218" s="103"/>
      <c r="AB218" s="152"/>
      <c r="AC218" s="107" t="s">
        <v>624</v>
      </c>
      <c r="AD218" s="105" t="s">
        <v>624</v>
      </c>
      <c r="AE218" s="105" t="s">
        <v>624</v>
      </c>
      <c r="AF218" s="105" t="s">
        <v>624</v>
      </c>
      <c r="AG218" s="14"/>
      <c r="AH218" s="263" t="str">
        <f>IF(BS_CONTROLE[[#This Row],[Atividade]]=0, "-", BS_CONTROLE[[#This Row],[Atividade]])</f>
        <v>BLOCO</v>
      </c>
      <c r="AI218" s="8" t="str">
        <f>IF(BS_CONTROLE[[#This Row],[Atividade]]=0, "-", BS_CONTROLE[[#This Row],[Atividade]])</f>
        <v>BLOCO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264">
        <f>IF(BS_CONTROLE[[#This Row],[SUB]]=0, "-", BS_CONTROLE[[#This Row],[SUB]])</f>
        <v>73</v>
      </c>
      <c r="AO218" s="105">
        <f>BS_CONTROLE[[#This Row],[KM - Inicio]]</f>
        <v>54.8</v>
      </c>
      <c r="AP218" s="264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BINÁRIO</v>
      </c>
      <c r="BB218" s="265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26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258" t="str">
        <f>D219&amp;B219</f>
        <v>V4046069</v>
      </c>
      <c r="B219" s="185">
        <v>46069</v>
      </c>
      <c r="C219" s="134">
        <f>IF(BS_CONTROLE[[#This Row],[DATA]]="","",WEEKNUM(BS_CONTROLE[[#This Row],[DATA]]))</f>
        <v>8</v>
      </c>
      <c r="D219" s="104" t="s">
        <v>796</v>
      </c>
      <c r="E219" s="126" t="s">
        <v>755</v>
      </c>
      <c r="F219" s="142" t="str">
        <f>IF(D219="","*",VLOOKUP(E219,BS_ATIVIDADE[],3,FALSE))</f>
        <v>MODERNIZAÇÃO</v>
      </c>
      <c r="G219" s="106" t="s">
        <v>151</v>
      </c>
      <c r="H219" s="106" t="s">
        <v>151</v>
      </c>
      <c r="I219" s="105">
        <v>73</v>
      </c>
      <c r="J219" s="105">
        <v>54.8</v>
      </c>
      <c r="K219" s="105">
        <v>52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9" s="127" t="s">
        <v>1315</v>
      </c>
      <c r="N219" s="106">
        <v>0.33333333333333331</v>
      </c>
      <c r="O219" s="106">
        <v>6.9444444444444447E-4</v>
      </c>
      <c r="P219" s="105">
        <v>1792</v>
      </c>
      <c r="Q219" s="261" t="str">
        <f>IF(E219=0, "*", IFERROR(_xlfn.XLOOKUP(E219, BS_ATIVIDADE[ATIVIDADE], BS_ATIVIDADE[UNIDADE]), "*"))</f>
        <v>M</v>
      </c>
      <c r="R219" s="262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26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1279</v>
      </c>
      <c r="W219" s="104" t="s">
        <v>452</v>
      </c>
      <c r="X219" s="129"/>
      <c r="Y219" s="104"/>
      <c r="Z219" s="105">
        <v>1</v>
      </c>
      <c r="AA219" s="103" t="s">
        <v>443</v>
      </c>
      <c r="AB219" s="152" t="s">
        <v>437</v>
      </c>
      <c r="AC219" s="107">
        <v>0.29166666666666669</v>
      </c>
      <c r="AD219" s="105">
        <v>6240</v>
      </c>
      <c r="AE219" s="105">
        <v>6200</v>
      </c>
      <c r="AF219" s="105" t="s">
        <v>624</v>
      </c>
      <c r="AG219" s="14"/>
      <c r="AH219" s="263" t="str">
        <f>IF(BS_CONTROLE[[#This Row],[Atividade]]=0, "-", BS_CONTROLE[[#This Row],[Atividade]])</f>
        <v>MODERNIZAÇÃO - SOCADORA</v>
      </c>
      <c r="AI219" s="8" t="str">
        <f>IF(BS_CONTROLE[[#This Row],[Atividade]]=0, "-", BS_CONTROLE[[#This Row],[Atividade]])</f>
        <v>MODERNIZAÇÃO - SOCADORA</v>
      </c>
      <c r="AJ219" s="30" t="str">
        <f>BS_CONTROLE[[#This Row],[Local - Partida]]</f>
        <v>K58K592</v>
      </c>
      <c r="AK219" s="30" t="str">
        <f>BS_CONTROLE[[#This Row],[Local - Encerramento]]</f>
        <v>K58K592</v>
      </c>
      <c r="AL219" s="105" t="str">
        <f>IF(BS_CONTROLE[[#This Row],[Entre - Estações]]=0, "-", BS_CONTROLE[[#This Row],[Entre - Estações]])</f>
        <v>ZDG-ZTN</v>
      </c>
      <c r="AM219" s="105" t="str">
        <f>IF(BS_CONTROLE[[#This Row],[SB]]=0, "-", BS_CONTROLE[[#This Row],[SB]])</f>
        <v>ZDG2/ZDGPAT2</v>
      </c>
      <c r="AN219" s="264">
        <f>IF(BS_CONTROLE[[#This Row],[SUB]]=0, "-", BS_CONTROLE[[#This Row],[SUB]])</f>
        <v>73</v>
      </c>
      <c r="AO219" s="105">
        <f>BS_CONTROLE[[#This Row],[KM - Inicio]]</f>
        <v>54.8</v>
      </c>
      <c r="AP219" s="264">
        <f>BS_CONTROLE[[#This Row],[KM - Inicio]]</f>
        <v>54.8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265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26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258" t="str">
        <f>D220&amp;B220</f>
        <v/>
      </c>
      <c r="B220" s="185"/>
      <c r="C220" s="134" t="str">
        <f>IF(BS_CONTROLE[[#This Row],[DATA]]="","",WEEKNUM(BS_CONTROLE[[#This Row],[DATA]]))</f>
        <v/>
      </c>
      <c r="D220" s="186"/>
      <c r="E220" s="259"/>
      <c r="F220" s="142" t="str">
        <f>IF(D220="","*",VLOOKUP(E220,BS_ATIVIDADE[],3,FALSE))</f>
        <v>*</v>
      </c>
      <c r="G220" s="188"/>
      <c r="H220" s="188"/>
      <c r="I220" s="260"/>
      <c r="J220" s="260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261" t="str">
        <f>IF(E220=0, "*", IFERROR(_xlfn.XLOOKUP(E220, BS_ATIVIDADE[ATIVIDADE], BS_ATIVIDADE[UNIDADE]), "*"))</f>
        <v>*</v>
      </c>
      <c r="R220" s="262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26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05"/>
      <c r="W220" s="104"/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263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264" t="str">
        <f>IF(BS_CONTROLE[[#This Row],[SUB]]=0, "-", BS_CONTROLE[[#This Row],[SUB]])</f>
        <v>-</v>
      </c>
      <c r="AO220" s="105">
        <f>BS_CONTROLE[[#This Row],[KM - Inicio]]</f>
        <v>0</v>
      </c>
      <c r="AP220" s="264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211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265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26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>
        <f>BS_CONTROLE[[#This Row],[Responsavel pelo boletim]]</f>
        <v>0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1369</v>
      </c>
      <c r="V221" s="151" t="s">
        <v>1147</v>
      </c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5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1" operator="equal">
      <formula>"NÃO"</formula>
    </cfRule>
    <cfRule type="cellIs" dxfId="187" priority="12012" operator="equal">
      <formula>"SIM"</formula>
    </cfRule>
  </conditionalFormatting>
  <conditionalFormatting sqref="AY6:AY1053">
    <cfRule type="expression" dxfId="186" priority="54467">
      <formula>#REF!=1</formula>
    </cfRule>
  </conditionalFormatting>
  <conditionalFormatting sqref="T6:T1053 BD6:BD1053 AX6:AX1053">
    <cfRule type="cellIs" dxfId="185" priority="54451" operator="equal">
      <formula>"ERRO"</formula>
    </cfRule>
  </conditionalFormatting>
  <conditionalFormatting sqref="BP6:BP1053">
    <cfRule type="cellIs" dxfId="184" priority="54446" operator="equal">
      <formula>"Produção e Intervalo"</formula>
    </cfRule>
    <cfRule type="cellIs" dxfId="183" priority="54447" operator="equal">
      <formula>"Aderente"</formula>
    </cfRule>
    <cfRule type="cellIs" dxfId="182" priority="54448" operator="equal">
      <formula>"Intervalo"</formula>
    </cfRule>
    <cfRule type="cellIs" dxfId="181" priority="54449" operator="equal">
      <formula>"Produção"</formula>
    </cfRule>
    <cfRule type="cellIs" dxfId="180" priority="54450" operator="equal">
      <formula>"ERRO"</formula>
    </cfRule>
  </conditionalFormatting>
  <conditionalFormatting sqref="BQ6:BR1053">
    <cfRule type="cellIs" dxfId="179" priority="54428" operator="equal">
      <formula>"*"</formula>
    </cfRule>
    <cfRule type="cellIs" dxfId="178" priority="54429" operator="greaterThanOrEqual">
      <formula>1</formula>
    </cfRule>
    <cfRule type="cellIs" dxfId="177" priority="54430" operator="lessThan">
      <formula>1</formula>
    </cfRule>
  </conditionalFormatting>
  <conditionalFormatting sqref="BJ2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28" operator="equal">
      <formula>"OPORTUNIDADE"</formula>
    </cfRule>
  </conditionalFormatting>
  <conditionalFormatting sqref="X28:Y29">
    <cfRule type="cellIs" dxfId="175" priority="326" operator="equal">
      <formula>"NÃO"</formula>
    </cfRule>
    <cfRule type="cellIs" dxfId="174" priority="327" operator="equal">
      <formula>"SIM"</formula>
    </cfRule>
  </conditionalFormatting>
  <conditionalFormatting sqref="BJ1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4" operator="equal">
      <formula>"OPORTUNIDADE"</formula>
    </cfRule>
  </conditionalFormatting>
  <conditionalFormatting sqref="Y39">
    <cfRule type="cellIs" dxfId="172" priority="302" operator="equal">
      <formula>"NÃO"</formula>
    </cfRule>
    <cfRule type="cellIs" dxfId="171" priority="303" operator="equal">
      <formula>"SIM"</formula>
    </cfRule>
  </conditionalFormatting>
  <conditionalFormatting sqref="X42:X43">
    <cfRule type="cellIs" dxfId="170" priority="301" operator="equal">
      <formula>"OPORTUNIDADE"</formula>
    </cfRule>
  </conditionalFormatting>
  <conditionalFormatting sqref="X42:X43">
    <cfRule type="cellIs" dxfId="169" priority="299" operator="equal">
      <formula>"NÃO"</formula>
    </cfRule>
    <cfRule type="cellIs" dxfId="168" priority="300" operator="equal">
      <formula>"SIM"</formula>
    </cfRule>
  </conditionalFormatting>
  <conditionalFormatting sqref="BJ4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2" operator="equal">
      <formula>"OPORTUNIDADE"</formula>
    </cfRule>
  </conditionalFormatting>
  <conditionalFormatting sqref="X46:Y46 Y47:Y48 X47:X50">
    <cfRule type="cellIs" dxfId="166" priority="270" operator="equal">
      <formula>"NÃO"</formula>
    </cfRule>
    <cfRule type="cellIs" dxfId="165" priority="271" operator="equal">
      <formula>"SIM"</formula>
    </cfRule>
  </conditionalFormatting>
  <conditionalFormatting sqref="BJ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4" operator="equal">
      <formula>"OPORTUNIDADE"</formula>
    </cfRule>
  </conditionalFormatting>
  <conditionalFormatting sqref="Y57">
    <cfRule type="cellIs" dxfId="163" priority="242" operator="equal">
      <formula>"NÃO"</formula>
    </cfRule>
    <cfRule type="cellIs" dxfId="162" priority="243" operator="equal">
      <formula>"SIM"</formula>
    </cfRule>
  </conditionalFormatting>
  <conditionalFormatting sqref="BJ3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1" operator="equal">
      <formula>"OPORTUNIDADE"</formula>
    </cfRule>
  </conditionalFormatting>
  <conditionalFormatting sqref="X52:X61">
    <cfRule type="cellIs" dxfId="160" priority="229" operator="equal">
      <formula>"NÃO"</formula>
    </cfRule>
    <cfRule type="cellIs" dxfId="159" priority="230" operator="equal">
      <formula>"SIM"</formula>
    </cfRule>
  </conditionalFormatting>
  <conditionalFormatting sqref="BJ5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5" operator="equal">
      <formula>"OPORTUNIDADE"</formula>
    </cfRule>
  </conditionalFormatting>
  <conditionalFormatting sqref="Y73">
    <cfRule type="cellIs" dxfId="157" priority="193" operator="equal">
      <formula>"NÃO"</formula>
    </cfRule>
    <cfRule type="cellIs" dxfId="156" priority="194" operator="equal">
      <formula>"SIM"</formula>
    </cfRule>
  </conditionalFormatting>
  <conditionalFormatting sqref="X75">
    <cfRule type="cellIs" dxfId="155" priority="189" operator="equal">
      <formula>"OPORTUNIDADE"</formula>
    </cfRule>
  </conditionalFormatting>
  <conditionalFormatting sqref="X75">
    <cfRule type="cellIs" dxfId="154" priority="187" operator="equal">
      <formula>"NÃO"</formula>
    </cfRule>
    <cfRule type="cellIs" dxfId="153" priority="188" operator="equal">
      <formula>"SIM"</formula>
    </cfRule>
  </conditionalFormatting>
  <conditionalFormatting sqref="BJ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2" operator="equal">
      <formula>"OPORTUNIDADE"</formula>
    </cfRule>
  </conditionalFormatting>
  <conditionalFormatting sqref="X76:X77">
    <cfRule type="cellIs" dxfId="151" priority="180" operator="equal">
      <formula>"NÃO"</formula>
    </cfRule>
    <cfRule type="cellIs" dxfId="150" priority="181" operator="equal">
      <formula>"SIM"</formula>
    </cfRule>
  </conditionalFormatting>
  <conditionalFormatting sqref="BO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8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6:BO1053 BO177">
    <cfRule type="iconSet" priority="6280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6:BJ1053">
    <cfRule type="iconSet" priority="62828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2852">
      <iconSet showValue="0">
        <cfvo type="percent" val="0"/>
        <cfvo type="num" val="1"/>
        <cfvo type="num" val="1" gte="0"/>
      </iconSet>
    </cfRule>
    <cfRule type="iconSet" priority="62853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285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286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AH6:AH1053 E6:E1053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1371</v>
      </c>
      <c r="C4" s="161" t="s">
        <v>1372</v>
      </c>
      <c r="D4" s="161" t="s">
        <v>1373</v>
      </c>
      <c r="E4" s="161" t="s">
        <v>1374</v>
      </c>
      <c r="F4" s="161" t="s">
        <v>4</v>
      </c>
      <c r="G4" s="161" t="s">
        <v>1375</v>
      </c>
    </row>
    <row r="5" spans="2:7">
      <c r="B5" s="162" t="s">
        <v>1376</v>
      </c>
      <c r="C5" s="162">
        <v>257068</v>
      </c>
      <c r="D5" s="162" t="s">
        <v>1377</v>
      </c>
      <c r="E5" s="162" t="s">
        <v>1378</v>
      </c>
      <c r="F5" s="162" t="s">
        <v>1378</v>
      </c>
      <c r="G5" s="163">
        <v>46296</v>
      </c>
    </row>
    <row r="6" spans="2:7">
      <c r="B6" s="162" t="s">
        <v>1379</v>
      </c>
      <c r="C6" s="162" t="s">
        <v>624</v>
      </c>
      <c r="D6" s="162" t="s">
        <v>624</v>
      </c>
      <c r="E6" s="162" t="s">
        <v>624</v>
      </c>
      <c r="F6" s="162" t="s">
        <v>1380</v>
      </c>
      <c r="G6" s="163" t="s">
        <v>624</v>
      </c>
    </row>
    <row r="7" spans="2:7">
      <c r="B7" s="162" t="s">
        <v>1381</v>
      </c>
      <c r="C7" s="162">
        <v>257472</v>
      </c>
      <c r="D7" s="162" t="s">
        <v>1382</v>
      </c>
      <c r="E7" s="162" t="s">
        <v>1383</v>
      </c>
      <c r="F7" s="162" t="s">
        <v>1383</v>
      </c>
      <c r="G7" s="163">
        <v>45992</v>
      </c>
    </row>
    <row r="8" spans="2:7">
      <c r="B8" s="162" t="s">
        <v>1384</v>
      </c>
      <c r="C8" s="162">
        <v>260307</v>
      </c>
      <c r="D8" s="162" t="s">
        <v>1385</v>
      </c>
      <c r="E8" s="162" t="s">
        <v>1386</v>
      </c>
      <c r="F8" s="162" t="s">
        <v>1383</v>
      </c>
      <c r="G8" s="163">
        <v>46082</v>
      </c>
    </row>
    <row r="9" spans="2:7">
      <c r="B9" s="162" t="s">
        <v>1387</v>
      </c>
      <c r="C9" s="162">
        <v>333033</v>
      </c>
      <c r="D9" s="162" t="s">
        <v>1388</v>
      </c>
      <c r="E9" s="162" t="s">
        <v>1380</v>
      </c>
      <c r="F9" s="162" t="s">
        <v>1389</v>
      </c>
      <c r="G9" s="162" t="s">
        <v>624</v>
      </c>
    </row>
    <row r="10" spans="2:7">
      <c r="B10" s="162" t="s">
        <v>1390</v>
      </c>
      <c r="C10" s="162">
        <v>263576</v>
      </c>
      <c r="D10" s="162" t="s">
        <v>1391</v>
      </c>
      <c r="E10" s="162" t="s">
        <v>1380</v>
      </c>
      <c r="F10" s="162" t="s">
        <v>1380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1393</v>
      </c>
      <c r="E3" s="200" t="s">
        <v>1394</v>
      </c>
      <c r="F3" s="200" t="s">
        <v>1395</v>
      </c>
      <c r="G3" s="200" t="s">
        <v>1396</v>
      </c>
      <c r="H3" s="200" t="s">
        <v>1397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1398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1399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1401</v>
      </c>
      <c r="V1" s="250"/>
      <c r="W1" s="250"/>
    </row>
    <row r="2" spans="1:23" ht="15" customHeight="1">
      <c r="A2" s="87" t="s">
        <v>1402</v>
      </c>
      <c r="B2" s="87" t="s">
        <v>1403</v>
      </c>
      <c r="C2" s="87" t="s">
        <v>442</v>
      </c>
      <c r="D2" s="88" t="s">
        <v>1011</v>
      </c>
      <c r="E2" s="88" t="s">
        <v>4</v>
      </c>
      <c r="F2" s="88" t="s">
        <v>1404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1405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Oportunidade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386+180 ao 386+860 (400 unidades 30 minutos), km 410+900 ao 411+845 (600 unidades 01hrs)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e">
        <f>IF(SP_NORTE!#REF!="","*",SP_NORTE!#REF!)</f>
        <v>#REF!</v>
      </c>
      <c r="B187" s="146" t="e">
        <f>IF(SP_NORTE!#REF!="","*",SP_NORTE!#REF!)</f>
        <v>#REF!</v>
      </c>
      <c r="C187" s="146" t="e">
        <f>IF(SP_NORTE!#REF!="","*",SP_NORTE!#REF!)</f>
        <v>#REF!</v>
      </c>
      <c r="D187" s="138" t="e">
        <f>IF(SP_NORTE!#REF!="","*",SP_NORTE!#REF!)</f>
        <v>#REF!</v>
      </c>
      <c r="E187" s="138" t="e">
        <f>IF(SP_NORTE!#REF!="","*",SP_NORTE!#REF!)</f>
        <v>#REF!</v>
      </c>
      <c r="F187" s="145" t="e">
        <f>IF(SP_NORTE!#REF!="","*",SP_NORTE!#REF!)</f>
        <v>#REF!</v>
      </c>
      <c r="G187" s="145" t="e">
        <f>IF(SP_NORTE!#REF!="","*",SP_NORTE!#REF!)</f>
        <v>#REF!</v>
      </c>
      <c r="H187" s="145" t="e">
        <f>IF(SP_NORTE!#REF!="","*",SP_NORTE!#REF!)</f>
        <v>#REF!</v>
      </c>
      <c r="I187" s="145" t="e">
        <f>IF(SP_NORTE!#REF!="","*",SP_NORTE!#REF!)</f>
        <v>#REF!</v>
      </c>
      <c r="J187" s="145" t="e">
        <f>IF(SP_NORTE!#REF!="","*",SP_NORTE!#REF!)</f>
        <v>#REF!</v>
      </c>
      <c r="K187" s="138" t="e">
        <f>IF(SP_NORTE!#REF!="","*",SP_NORTE!#REF!)</f>
        <v>#REF!</v>
      </c>
      <c r="L187" s="138" t="e">
        <f>IF(SP_NORTE!#REF!="","*",SP_NORTE!#REF!)</f>
        <v>#REF!</v>
      </c>
      <c r="M187" s="139" t="e">
        <f>IF(SP_NORTE!#REF!="","*",SP_NORTE!#REF!)</f>
        <v>#REF!</v>
      </c>
      <c r="N187" s="144" t="e">
        <f>IF(SP_NORTE!#REF!="","*",SP_NORTE!#REF!)</f>
        <v>#REF!</v>
      </c>
      <c r="O187" s="144" t="e">
        <f>IF(SP_NORTE!#REF!="","*",SP_NORTE!#REF!)</f>
        <v>#REF!</v>
      </c>
      <c r="P187" s="143" t="e">
        <f>IF(SP_NORTE!#REF!="","*",SP_NORTE!#REF!)</f>
        <v>#REF!</v>
      </c>
      <c r="Q187" s="143" t="e">
        <f>IF(SP_NORTE!#REF!="","*",SP_NORTE!#REF!)</f>
        <v>#REF!</v>
      </c>
      <c r="R187" s="145" t="e">
        <f>IF(SP_NORTE!#REF!="","*",CONCATENATE(SP_NORTE!#REF!," ",SP_NORTE!#REF!))</f>
        <v>#REF!</v>
      </c>
      <c r="S187" s="145" t="e">
        <f>IF(SP_NORTE!#REF!="","*",SP_NORTE!#REF!)</f>
        <v>#REF!</v>
      </c>
      <c r="T187" s="145" t="e">
        <f>IF(SP_NORTE!#REF!="","*",SP_NORTE!#REF!)</f>
        <v>#REF!</v>
      </c>
      <c r="U187" s="136" t="e">
        <f ca="1">_xlfn.XLOOKUP(G187&amp;$U$2,BS_CONTROLE[CHAVE],BS_CONTROLE[Quantidade_11],"-")</f>
        <v>#REF!</v>
      </c>
      <c r="V187" s="136" t="e">
        <f ca="1">_xlfn.XLOOKUP(G187&amp;$V$2,BS_CONTROLE[CHAVE],BS_CONTROLE[Quantidade_11],"-")</f>
        <v>#REF!</v>
      </c>
      <c r="W187" s="136" t="e">
        <f ca="1">_xlfn.XLOOKUP(G187&amp;$W$2,BS_CONTROLE[CHAVE],BS_CONTROLE[Quantidade_11],"-")</f>
        <v>#REF!</v>
      </c>
    </row>
    <row r="188" spans="1:23" hidden="1">
      <c r="A188" s="146" t="e">
        <f>IF(SP_NORTE!#REF!="","*",SP_NORTE!#REF!)</f>
        <v>#REF!</v>
      </c>
      <c r="B188" s="146" t="e">
        <f>IF(SP_NORTE!#REF!="","*",SP_NORTE!#REF!)</f>
        <v>#REF!</v>
      </c>
      <c r="C188" s="146" t="e">
        <f>IF(SP_NORTE!#REF!="","*",SP_NORTE!#REF!)</f>
        <v>#REF!</v>
      </c>
      <c r="D188" s="138" t="e">
        <f>IF(SP_NORTE!#REF!="","*",SP_NORTE!#REF!)</f>
        <v>#REF!</v>
      </c>
      <c r="E188" s="138" t="e">
        <f>IF(SP_NORTE!#REF!="","*",SP_NORTE!#REF!)</f>
        <v>#REF!</v>
      </c>
      <c r="F188" s="145" t="e">
        <f>IF(SP_NORTE!#REF!="","*",SP_NORTE!#REF!)</f>
        <v>#REF!</v>
      </c>
      <c r="G188" s="145" t="e">
        <f>IF(SP_NORTE!#REF!="","*",SP_NORTE!#REF!)</f>
        <v>#REF!</v>
      </c>
      <c r="H188" s="145" t="e">
        <f>IF(SP_NORTE!#REF!="","*",SP_NORTE!#REF!)</f>
        <v>#REF!</v>
      </c>
      <c r="I188" s="145" t="e">
        <f>IF(SP_NORTE!#REF!="","*",SP_NORTE!#REF!)</f>
        <v>#REF!</v>
      </c>
      <c r="J188" s="145" t="e">
        <f>IF(SP_NORTE!#REF!="","*",SP_NORTE!#REF!)</f>
        <v>#REF!</v>
      </c>
      <c r="K188" s="138" t="e">
        <f>IF(SP_NORTE!#REF!="","*",SP_NORTE!#REF!)</f>
        <v>#REF!</v>
      </c>
      <c r="L188" s="138" t="e">
        <f>IF(SP_NORTE!#REF!="","*",SP_NORTE!#REF!)</f>
        <v>#REF!</v>
      </c>
      <c r="M188" s="139" t="e">
        <f>IF(SP_NORTE!#REF!="","*",SP_NORTE!#REF!)</f>
        <v>#REF!</v>
      </c>
      <c r="N188" s="144" t="e">
        <f>IF(SP_NORTE!#REF!="","*",SP_NORTE!#REF!)</f>
        <v>#REF!</v>
      </c>
      <c r="O188" s="144" t="e">
        <f>IF(SP_NORTE!#REF!="","*",SP_NORTE!#REF!)</f>
        <v>#REF!</v>
      </c>
      <c r="P188" s="143" t="e">
        <f>IF(SP_NORTE!#REF!="","*",SP_NORTE!#REF!)</f>
        <v>#REF!</v>
      </c>
      <c r="Q188" s="143" t="e">
        <f>IF(SP_NORTE!#REF!="","*",SP_NORTE!#REF!)</f>
        <v>#REF!</v>
      </c>
      <c r="R188" s="145" t="e">
        <f>IF(SP_NORTE!#REF!="","*",CONCATENATE(SP_NORTE!#REF!," ",SP_NORTE!#REF!))</f>
        <v>#REF!</v>
      </c>
      <c r="S188" s="145" t="e">
        <f>IF(SP_NORTE!#REF!="","*",SP_NORTE!#REF!)</f>
        <v>#REF!</v>
      </c>
      <c r="T188" s="145" t="e">
        <f>IF(SP_NORTE!#REF!="","*",SP_NORTE!#REF!)</f>
        <v>#REF!</v>
      </c>
      <c r="U188" s="136" t="e">
        <f ca="1">_xlfn.XLOOKUP(G188&amp;$U$2,BS_CONTROLE[CHAVE],BS_CONTROLE[Quantidade_11],"-")</f>
        <v>#REF!</v>
      </c>
      <c r="V188" s="136" t="e">
        <f ca="1">_xlfn.XLOOKUP(G188&amp;$V$2,BS_CONTROLE[CHAVE],BS_CONTROLE[Quantidade_11],"-")</f>
        <v>#REF!</v>
      </c>
      <c r="W188" s="136" t="e">
        <f ca="1">_xlfn.XLOOKUP(G188&amp;$W$2,BS_CONTROLE[CHAVE],BS_CONTROLE[Quantidade_11],"-")</f>
        <v>#REF!</v>
      </c>
    </row>
    <row r="189" spans="1:23" hidden="1">
      <c r="A189" s="146" t="str">
        <f>IF(SP_NORTE!X201="","*",SP_NORTE!X201)</f>
        <v>*</v>
      </c>
      <c r="B189" s="146" t="str">
        <f>IF(SP_NORTE!W201="","*",SP_NORTE!W201)</f>
        <v>Oportunidade</v>
      </c>
      <c r="C189" s="146" t="str">
        <f>IF(SP_NORTE!Y201="","*",SP_NORTE!Y201)</f>
        <v>*</v>
      </c>
      <c r="D189" s="138" t="str">
        <f>IF(SP_NORTE!R201="","*",SP_NORTE!R201)</f>
        <v>SP NORTE</v>
      </c>
      <c r="E189" s="138" t="str">
        <f>IF(SP_NORTE!S201="","*",SP_NORTE!S201)</f>
        <v>ZRX-ZTI</v>
      </c>
      <c r="F189" s="145">
        <f>IF(SP_NORTE!B201="","*",SP_NORTE!B201)</f>
        <v>46067</v>
      </c>
      <c r="G189" s="145" t="str">
        <f>IF(SP_NORTE!D201="","*",SP_NORTE!D201)</f>
        <v>V83</v>
      </c>
      <c r="H189" s="145" t="str">
        <f>IF(SP_NORTE!E201="","*",SP_NORTE!E201)</f>
        <v>MECANIZAÇÃO - SOCADORA</v>
      </c>
      <c r="I189" s="145" t="str">
        <f>IF(SP_NORTE!G201="","*",SP_NORTE!G201)</f>
        <v>ZIQ2</v>
      </c>
      <c r="J189" s="145" t="str">
        <f>IF(SP_NORTE!H201="","*",SP_NORTE!H201)</f>
        <v>ZIQ2</v>
      </c>
      <c r="K189" s="138" t="str">
        <f>IF(SP_NORTE!L201="","*",SP_NORTE!L201)</f>
        <v>ZRQ-ZQX</v>
      </c>
      <c r="L189" s="138" t="str">
        <f>IF(SP_NORTE!M201="","*",SP_NORTE!M201)</f>
        <v>139ZQX1</v>
      </c>
      <c r="M189" s="139">
        <f>IF(SP_NORTE!I201="","*",SP_NORTE!I201)</f>
        <v>70</v>
      </c>
      <c r="N189" s="144">
        <f>IF(SP_NORTE!J201="","*",SP_NORTE!J201)</f>
        <v>139.19999999999999</v>
      </c>
      <c r="O189" s="144">
        <f>IF(SP_NORTE!K201="","*",SP_NORTE!K201)</f>
        <v>135</v>
      </c>
      <c r="P189" s="143">
        <f>IF(SP_NORTE!N201="","*",SP_NORTE!N201)</f>
        <v>0.33333333333333331</v>
      </c>
      <c r="Q189" s="143">
        <f>IF(SP_NORTE!O201="","*",SP_NORTE!O201)</f>
        <v>8.3333333333333329E-2</v>
      </c>
      <c r="R189" s="145" t="str">
        <f>IF(SP_NORTE!P201="","*",CONCATENATE(SP_NORTE!P201," ",SP_NORTE!Q201))</f>
        <v>480 M</v>
      </c>
      <c r="S189" s="145" t="str">
        <f>IF(SP_NORTE!U201="","*",SP_NORTE!U201)</f>
        <v>Antonioni</v>
      </c>
      <c r="T189" s="145" t="str">
        <f>IF(SP_NORTE!V201="","*",SP_NORTE!V201)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IF(SP_NORTE!X202="","*",SP_NORTE!X202)</f>
        <v>*</v>
      </c>
      <c r="B190" s="146" t="str">
        <f>IF(SP_NORTE!W202="","*",SP_NORTE!W202)</f>
        <v>*</v>
      </c>
      <c r="C190" s="146" t="str">
        <f>IF(SP_NORTE!Y202="","*",SP_NORTE!Y202)</f>
        <v>*</v>
      </c>
      <c r="D190" s="138" t="str">
        <f>IF(SP_NORTE!R202="","*",SP_NORTE!R202)</f>
        <v>-</v>
      </c>
      <c r="E190" s="138" t="str">
        <f>IF(SP_NORTE!S202="","*",SP_NORTE!S202)</f>
        <v>-</v>
      </c>
      <c r="F190" s="145" t="str">
        <f>IF(SP_NORTE!B202="","*",SP_NORTE!B202)</f>
        <v>*</v>
      </c>
      <c r="G190" s="145" t="str">
        <f>IF(SP_NORTE!D202="","*",SP_NORTE!D202)</f>
        <v>*</v>
      </c>
      <c r="H190" s="145" t="str">
        <f>IF(SP_NORTE!E202="","*",SP_NORTE!E202)</f>
        <v>*</v>
      </c>
      <c r="I190" s="145" t="str">
        <f>IF(SP_NORTE!G202="","*",SP_NORTE!G202)</f>
        <v>*</v>
      </c>
      <c r="J190" s="145" t="str">
        <f>IF(SP_NORTE!H202="","*",SP_NORTE!H202)</f>
        <v>*</v>
      </c>
      <c r="K190" s="138" t="str">
        <f>IF(SP_NORTE!L202="","*",SP_NORTE!L202)</f>
        <v>-</v>
      </c>
      <c r="L190" s="138" t="str">
        <f>IF(SP_NORTE!M202="","*",SP_NORTE!M202)</f>
        <v>-</v>
      </c>
      <c r="M190" s="139" t="str">
        <f>IF(SP_NORTE!I202="","*",SP_NORTE!I202)</f>
        <v>*</v>
      </c>
      <c r="N190" s="144" t="str">
        <f>IF(SP_NORTE!J202="","*",SP_NORTE!J202)</f>
        <v>*</v>
      </c>
      <c r="O190" s="144" t="str">
        <f>IF(SP_NORTE!K202="","*",SP_NORTE!K202)</f>
        <v>*</v>
      </c>
      <c r="P190" s="143" t="str">
        <f>IF(SP_NORTE!N202="","*",SP_NORTE!N202)</f>
        <v>*</v>
      </c>
      <c r="Q190" s="143" t="str">
        <f>IF(SP_NORTE!O202="","*",SP_NORTE!O202)</f>
        <v>*</v>
      </c>
      <c r="R190" s="145" t="str">
        <f>IF(SP_NORTE!P202="","*",CONCATENATE(SP_NORTE!P202," ",SP_NORTE!Q202))</f>
        <v>*</v>
      </c>
      <c r="S190" s="145" t="str">
        <f>IF(SP_NORTE!U202="","*",SP_NORTE!U202)</f>
        <v>*</v>
      </c>
      <c r="T190" s="145" t="str">
        <f>IF(SP_NORTE!V202="","*",SP_NORTE!V202)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IF(SP_NORTE!X203="","*",SP_NORTE!X203)</f>
        <v>*</v>
      </c>
      <c r="B191" s="146" t="str">
        <f>IF(SP_NORTE!W203="","*",SP_NORTE!W203)</f>
        <v>*</v>
      </c>
      <c r="C191" s="146" t="str">
        <f>IF(SP_NORTE!Y203="","*",SP_NORTE!Y203)</f>
        <v>*</v>
      </c>
      <c r="D191" s="138" t="str">
        <f>IF(SP_NORTE!R203="","*",SP_NORTE!R203)</f>
        <v>-</v>
      </c>
      <c r="E191" s="138" t="str">
        <f>IF(SP_NORTE!S203="","*",SP_NORTE!S203)</f>
        <v>-</v>
      </c>
      <c r="F191" s="145" t="str">
        <f>IF(SP_NORTE!B203="","*",SP_NORTE!B203)</f>
        <v>*</v>
      </c>
      <c r="G191" s="145" t="str">
        <f>IF(SP_NORTE!D203="","*",SP_NORTE!D203)</f>
        <v>*</v>
      </c>
      <c r="H191" s="145" t="str">
        <f>IF(SP_NORTE!E203="","*",SP_NORTE!E203)</f>
        <v>*</v>
      </c>
      <c r="I191" s="145" t="str">
        <f>IF(SP_NORTE!G203="","*",SP_NORTE!G203)</f>
        <v>*</v>
      </c>
      <c r="J191" s="145" t="str">
        <f>IF(SP_NORTE!H203="","*",SP_NORTE!H203)</f>
        <v>*</v>
      </c>
      <c r="K191" s="138" t="str">
        <f>IF(SP_NORTE!L203="","*",SP_NORTE!L203)</f>
        <v>-</v>
      </c>
      <c r="L191" s="138" t="str">
        <f>IF(SP_NORTE!M203="","*",SP_NORTE!M203)</f>
        <v>-</v>
      </c>
      <c r="M191" s="139" t="str">
        <f>IF(SP_NORTE!I203="","*",SP_NORTE!I203)</f>
        <v>*</v>
      </c>
      <c r="N191" s="144" t="str">
        <f>IF(SP_NORTE!J203="","*",SP_NORTE!J203)</f>
        <v>*</v>
      </c>
      <c r="O191" s="144" t="str">
        <f>IF(SP_NORTE!K203="","*",SP_NORTE!K203)</f>
        <v>*</v>
      </c>
      <c r="P191" s="143" t="str">
        <f>IF(SP_NORTE!N203="","*",SP_NORTE!N203)</f>
        <v>*</v>
      </c>
      <c r="Q191" s="143" t="str">
        <f>IF(SP_NORTE!O203="","*",SP_NORTE!O203)</f>
        <v>*</v>
      </c>
      <c r="R191" s="145" t="str">
        <f>IF(SP_NORTE!P203="","*",CONCATENATE(SP_NORTE!P203," ",SP_NORTE!Q203))</f>
        <v>*</v>
      </c>
      <c r="S191" s="145" t="str">
        <f>IF(SP_NORTE!U203="","*",SP_NORTE!U203)</f>
        <v>*</v>
      </c>
      <c r="T191" s="145" t="str">
        <f>IF(SP_NORTE!V203="","*",SP_NORTE!V203)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IF(SP_NORTE!X204="","*",SP_NORTE!X204)</f>
        <v>*</v>
      </c>
      <c r="B192" s="146" t="str">
        <f>IF(SP_NORTE!W204="","*",SP_NORTE!W204)</f>
        <v>Oportunidade</v>
      </c>
      <c r="C192" s="146" t="str">
        <f>IF(SP_NORTE!Y204="","*",SP_NORTE!Y204)</f>
        <v>*</v>
      </c>
      <c r="D192" s="138" t="str">
        <f>IF(SP_NORTE!R204="","*",SP_NORTE!R204)</f>
        <v>SP NORTE</v>
      </c>
      <c r="E192" s="138" t="str">
        <f>IF(SP_NORTE!S204="","*",SP_NORTE!S204)</f>
        <v>TMI-ZEB</v>
      </c>
      <c r="F192" s="145">
        <f>IF(SP_NORTE!B204="","*",SP_NORTE!B204)</f>
        <v>46068</v>
      </c>
      <c r="G192" s="145" t="str">
        <f>IF(SP_NORTE!D204="","*",SP_NORTE!D204)</f>
        <v>V87</v>
      </c>
      <c r="H192" s="145" t="str">
        <f>IF(SP_NORTE!E204="","*",SP_NORTE!E204)</f>
        <v>MECANIZAÇÃO - SOCADORA</v>
      </c>
      <c r="I192" s="145" t="str">
        <f>IF(SP_NORTE!G204="","*",SP_NORTE!G204)</f>
        <v>ZDP2</v>
      </c>
      <c r="J192" s="145" t="str">
        <f>IF(SP_NORTE!H204="","*",SP_NORTE!H204)</f>
        <v>ZDP2</v>
      </c>
      <c r="K192" s="138" t="str">
        <f>IF(SP_NORTE!L204="","*",SP_NORTE!L204)</f>
        <v>ZGI-ZFN</v>
      </c>
      <c r="L192" s="138">
        <f>IF(SP_NORTE!M204="","*",SP_NORTE!M204)</f>
        <v>326332</v>
      </c>
      <c r="M192" s="139">
        <f>IF(SP_NORTE!I204="","*",SP_NORTE!I204)</f>
        <v>73</v>
      </c>
      <c r="N192" s="144">
        <f>IF(SP_NORTE!J204="","*",SP_NORTE!J204)</f>
        <v>326.10000000000002</v>
      </c>
      <c r="O192" s="144">
        <f>IF(SP_NORTE!K204="","*",SP_NORTE!K204)</f>
        <v>325.39999999999998</v>
      </c>
      <c r="P192" s="143">
        <f>IF(SP_NORTE!N204="","*",SP_NORTE!N204)</f>
        <v>0.375</v>
      </c>
      <c r="Q192" s="143">
        <f>IF(SP_NORTE!O204="","*",SP_NORTE!O204)</f>
        <v>8.3333333333333329E-2</v>
      </c>
      <c r="R192" s="145" t="str">
        <f>IF(SP_NORTE!P204="","*",CONCATENATE(SP_NORTE!P204," ",SP_NORTE!Q204))</f>
        <v>1020 M</v>
      </c>
      <c r="S192" s="145" t="str">
        <f>IF(SP_NORTE!U204="","*",SP_NORTE!U204)</f>
        <v>Antonioni</v>
      </c>
      <c r="T192" s="145" t="str">
        <f>IF(SP_NORTE!V204="","*",SP_NORTE!V204)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IF(SP_NORTE!X205="","*",SP_NORTE!X205)</f>
        <v>*</v>
      </c>
      <c r="B193" s="146" t="str">
        <f>IF(SP_NORTE!W205="","*",SP_NORTE!W205)</f>
        <v>Oportunidade</v>
      </c>
      <c r="C193" s="146" t="str">
        <f>IF(SP_NORTE!Y205="","*",SP_NORTE!Y205)</f>
        <v>*</v>
      </c>
      <c r="D193" s="138" t="str">
        <f>IF(SP_NORTE!R205="","*",SP_NORTE!R205)</f>
        <v>SP NORTE</v>
      </c>
      <c r="E193" s="138" t="str">
        <f>IF(SP_NORTE!S205="","*",SP_NORTE!S205)</f>
        <v>ZEB-ZCZ</v>
      </c>
      <c r="F193" s="145">
        <f>IF(SP_NORTE!B205="","*",SP_NORTE!B205)</f>
        <v>46068</v>
      </c>
      <c r="G193" s="145" t="str">
        <f>IF(SP_NORTE!D205="","*",SP_NORTE!D205)</f>
        <v>V88</v>
      </c>
      <c r="H193" s="145" t="str">
        <f>IF(SP_NORTE!E205="","*",SP_NORTE!E205)</f>
        <v>MECANIZAÇÃO - SOCADORA</v>
      </c>
      <c r="I193" s="145" t="str">
        <f>IF(SP_NORTE!G205="","*",SP_NORTE!G205)</f>
        <v>ZPN2</v>
      </c>
      <c r="J193" s="145" t="str">
        <f>IF(SP_NORTE!H205="","*",SP_NORTE!H205)</f>
        <v>ZPN2</v>
      </c>
      <c r="K193" s="138" t="str">
        <f>IF(SP_NORTE!L205="","*",SP_NORTE!L205)</f>
        <v>ZCV-ZCT</v>
      </c>
      <c r="L193" s="138" t="str">
        <f>IF(SP_NORTE!M205="","*",SP_NORTE!M205)</f>
        <v>152ZCT</v>
      </c>
      <c r="M193" s="139">
        <f>IF(SP_NORTE!I205="","*",SP_NORTE!I205)</f>
        <v>73</v>
      </c>
      <c r="N193" s="144">
        <f>IF(SP_NORTE!J205="","*",SP_NORTE!J205)</f>
        <v>153.80000000000001</v>
      </c>
      <c r="O193" s="144">
        <f>IF(SP_NORTE!K205="","*",SP_NORTE!K205)</f>
        <v>151</v>
      </c>
      <c r="P193" s="143">
        <f>IF(SP_NORTE!N205="","*",SP_NORTE!N205)</f>
        <v>0.375</v>
      </c>
      <c r="Q193" s="143">
        <f>IF(SP_NORTE!O205="","*",SP_NORTE!O205)</f>
        <v>8.3333333333333329E-2</v>
      </c>
      <c r="R193" s="145" t="str">
        <f>IF(SP_NORTE!P205="","*",CONCATENATE(SP_NORTE!P205," ",SP_NORTE!Q205))</f>
        <v>510 M</v>
      </c>
      <c r="S193" s="145" t="str">
        <f>IF(SP_NORTE!U205="","*",SP_NORTE!U205)</f>
        <v>Antonioni</v>
      </c>
      <c r="T193" s="145" t="str">
        <f>IF(SP_NORTE!V205="","*",SP_NORTE!V205)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IF(SP_NORTE!X208="","*",SP_NORTE!X208)</f>
        <v>*</v>
      </c>
      <c r="B194" s="146" t="str">
        <f>IF(SP_NORTE!W208="","*",SP_NORTE!W208)</f>
        <v>Oportunidade</v>
      </c>
      <c r="C194" s="146" t="str">
        <f>IF(SP_NORTE!Y208="","*",SP_NORTE!Y208)</f>
        <v>*</v>
      </c>
      <c r="D194" s="138" t="str">
        <f>IF(SP_NORTE!R208="","*",SP_NORTE!R208)</f>
        <v>SP NORTE</v>
      </c>
      <c r="E194" s="138" t="str">
        <f>IF(SP_NORTE!S208="","*",SP_NORTE!S208)</f>
        <v>ZRX-ZTI</v>
      </c>
      <c r="F194" s="145">
        <f>IF(SP_NORTE!B208="","*",SP_NORTE!B208)</f>
        <v>46068</v>
      </c>
      <c r="G194" s="145" t="str">
        <f>IF(SP_NORTE!D208="","*",SP_NORTE!D208)</f>
        <v>V83</v>
      </c>
      <c r="H194" s="145" t="str">
        <f>IF(SP_NORTE!E208="","*",SP_NORTE!E208)</f>
        <v>MECANIZAÇÃO - SOCADORA</v>
      </c>
      <c r="I194" s="145" t="str">
        <f>IF(SP_NORTE!G208="","*",SP_NORTE!G208)</f>
        <v>ZIQ2</v>
      </c>
      <c r="J194" s="145" t="str">
        <f>IF(SP_NORTE!H208="","*",SP_NORTE!H208)</f>
        <v>ZIQ2</v>
      </c>
      <c r="K194" s="138" t="str">
        <f>IF(SP_NORTE!L208="","*",SP_NORTE!L208)</f>
        <v>ZRQ-ZQX</v>
      </c>
      <c r="L194" s="138" t="str">
        <f>IF(SP_NORTE!M208="","*",SP_NORTE!M208)</f>
        <v>139ZQX1</v>
      </c>
      <c r="M194" s="139">
        <f>IF(SP_NORTE!I208="","*",SP_NORTE!I208)</f>
        <v>70</v>
      </c>
      <c r="N194" s="144">
        <f>IF(SP_NORTE!J208="","*",SP_NORTE!J208)</f>
        <v>139.19999999999999</v>
      </c>
      <c r="O194" s="144">
        <f>IF(SP_NORTE!K208="","*",SP_NORTE!K208)</f>
        <v>135</v>
      </c>
      <c r="P194" s="143">
        <f>IF(SP_NORTE!N208="","*",SP_NORTE!N208)</f>
        <v>0.33333333333333331</v>
      </c>
      <c r="Q194" s="143">
        <f>IF(SP_NORTE!O208="","*",SP_NORTE!O208)</f>
        <v>8.3333333333333329E-2</v>
      </c>
      <c r="R194" s="145" t="str">
        <f>IF(SP_NORTE!P208="","*",CONCATENATE(SP_NORTE!P208," ",SP_NORTE!Q208))</f>
        <v>480 M</v>
      </c>
      <c r="S194" s="145" t="str">
        <f>IF(SP_NORTE!U208="","*",SP_NORTE!U208)</f>
        <v>Antonioni</v>
      </c>
      <c r="T194" s="145" t="str">
        <f>IF(SP_NORTE!V208="","*",SP_NORTE!V208)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IF(SP_NORTE!X209="","*",SP_NORTE!X209)</f>
        <v>*</v>
      </c>
      <c r="B195" s="146" t="str">
        <f>IF(SP_NORTE!W209="","*",SP_NORTE!W209)</f>
        <v>*</v>
      </c>
      <c r="C195" s="146" t="str">
        <f>IF(SP_NORTE!Y209="","*",SP_NORTE!Y209)</f>
        <v>*</v>
      </c>
      <c r="D195" s="138" t="str">
        <f>IF(SP_NORTE!R209="","*",SP_NORTE!R209)</f>
        <v>-</v>
      </c>
      <c r="E195" s="138" t="str">
        <f>IF(SP_NORTE!S209="","*",SP_NORTE!S209)</f>
        <v>-</v>
      </c>
      <c r="F195" s="145" t="str">
        <f>IF(SP_NORTE!B209="","*",SP_NORTE!B209)</f>
        <v>*</v>
      </c>
      <c r="G195" s="145" t="str">
        <f>IF(SP_NORTE!D209="","*",SP_NORTE!D209)</f>
        <v>*</v>
      </c>
      <c r="H195" s="145" t="str">
        <f>IF(SP_NORTE!E209="","*",SP_NORTE!E209)</f>
        <v>*</v>
      </c>
      <c r="I195" s="145" t="str">
        <f>IF(SP_NORTE!G209="","*",SP_NORTE!G209)</f>
        <v>*</v>
      </c>
      <c r="J195" s="145" t="str">
        <f>IF(SP_NORTE!H209="","*",SP_NORTE!H209)</f>
        <v>*</v>
      </c>
      <c r="K195" s="138" t="str">
        <f>IF(SP_NORTE!L209="","*",SP_NORTE!L209)</f>
        <v>-</v>
      </c>
      <c r="L195" s="138" t="str">
        <f>IF(SP_NORTE!M209="","*",SP_NORTE!M209)</f>
        <v>-</v>
      </c>
      <c r="M195" s="139" t="str">
        <f>IF(SP_NORTE!I209="","*",SP_NORTE!I209)</f>
        <v>*</v>
      </c>
      <c r="N195" s="144" t="str">
        <f>IF(SP_NORTE!J209="","*",SP_NORTE!J209)</f>
        <v>*</v>
      </c>
      <c r="O195" s="144" t="str">
        <f>IF(SP_NORTE!K209="","*",SP_NORTE!K209)</f>
        <v>*</v>
      </c>
      <c r="P195" s="143" t="str">
        <f>IF(SP_NORTE!N209="","*",SP_NORTE!N209)</f>
        <v>*</v>
      </c>
      <c r="Q195" s="143" t="str">
        <f>IF(SP_NORTE!O209="","*",SP_NORTE!O209)</f>
        <v>*</v>
      </c>
      <c r="R195" s="145" t="str">
        <f>IF(SP_NORTE!P209="","*",CONCATENATE(SP_NORTE!P209," ",SP_NORTE!Q209))</f>
        <v>*</v>
      </c>
      <c r="S195" s="145" t="str">
        <f>IF(SP_NORTE!U209="","*",SP_NORTE!U209)</f>
        <v>*</v>
      </c>
      <c r="T195" s="145" t="str">
        <f>IF(SP_NORTE!V209="","*",SP_NORTE!V209)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IF(SP_NORTE!X210="","*",SP_NORTE!X210)</f>
        <v>*</v>
      </c>
      <c r="B196" s="146" t="str">
        <f>IF(SP_NORTE!W210="","*",SP_NORTE!W210)</f>
        <v>*</v>
      </c>
      <c r="C196" s="146" t="str">
        <f>IF(SP_NORTE!Y210="","*",SP_NORTE!Y210)</f>
        <v>*</v>
      </c>
      <c r="D196" s="138" t="str">
        <f>IF(SP_NORTE!R210="","*",SP_NORTE!R210)</f>
        <v>-</v>
      </c>
      <c r="E196" s="138" t="str">
        <f>IF(SP_NORTE!S210="","*",SP_NORTE!S210)</f>
        <v>-</v>
      </c>
      <c r="F196" s="145" t="str">
        <f>IF(SP_NORTE!B210="","*",SP_NORTE!B210)</f>
        <v>*</v>
      </c>
      <c r="G196" s="145" t="str">
        <f>IF(SP_NORTE!D210="","*",SP_NORTE!D210)</f>
        <v>*</v>
      </c>
      <c r="H196" s="145" t="str">
        <f>IF(SP_NORTE!E210="","*",SP_NORTE!E210)</f>
        <v>*</v>
      </c>
      <c r="I196" s="145" t="str">
        <f>IF(SP_NORTE!G210="","*",SP_NORTE!G210)</f>
        <v>*</v>
      </c>
      <c r="J196" s="145" t="str">
        <f>IF(SP_NORTE!H210="","*",SP_NORTE!H210)</f>
        <v>*</v>
      </c>
      <c r="K196" s="138" t="str">
        <f>IF(SP_NORTE!L210="","*",SP_NORTE!L210)</f>
        <v>-</v>
      </c>
      <c r="L196" s="138" t="str">
        <f>IF(SP_NORTE!M210="","*",SP_NORTE!M210)</f>
        <v>-</v>
      </c>
      <c r="M196" s="139" t="str">
        <f>IF(SP_NORTE!I210="","*",SP_NORTE!I210)</f>
        <v>*</v>
      </c>
      <c r="N196" s="144" t="str">
        <f>IF(SP_NORTE!J210="","*",SP_NORTE!J210)</f>
        <v>*</v>
      </c>
      <c r="O196" s="144" t="str">
        <f>IF(SP_NORTE!K210="","*",SP_NORTE!K210)</f>
        <v>*</v>
      </c>
      <c r="P196" s="143" t="str">
        <f>IF(SP_NORTE!N210="","*",SP_NORTE!N210)</f>
        <v>*</v>
      </c>
      <c r="Q196" s="143" t="str">
        <f>IF(SP_NORTE!O210="","*",SP_NORTE!O210)</f>
        <v>*</v>
      </c>
      <c r="R196" s="145" t="str">
        <f>IF(SP_NORTE!P210="","*",CONCATENATE(SP_NORTE!P210," ",SP_NORTE!Q210))</f>
        <v>*</v>
      </c>
      <c r="S196" s="145" t="str">
        <f>IF(SP_NORTE!U210="","*",SP_NORTE!U210)</f>
        <v>*</v>
      </c>
      <c r="T196" s="145" t="str">
        <f>IF(SP_NORTE!V210="","*",SP_NORTE!V210)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IF(SP_NORTE!X215="","*",SP_NORTE!X215)</f>
        <v>*</v>
      </c>
      <c r="B197" s="146" t="str">
        <f>IF(SP_NORTE!W215="","*",SP_NORTE!W215)</f>
        <v>Oportunidade</v>
      </c>
      <c r="C197" s="146" t="str">
        <f>IF(SP_NORTE!Y215="","*",SP_NORTE!Y215)</f>
        <v>*</v>
      </c>
      <c r="D197" s="138" t="str">
        <f>IF(SP_NORTE!R215="","*",SP_NORTE!R215)</f>
        <v>SP NORTE</v>
      </c>
      <c r="E197" s="138" t="str">
        <f>IF(SP_NORTE!S215="","*",SP_NORTE!S215)</f>
        <v>ZEB-ZCZ</v>
      </c>
      <c r="F197" s="145">
        <f>IF(SP_NORTE!B215="","*",SP_NORTE!B215)</f>
        <v>46069</v>
      </c>
      <c r="G197" s="145" t="str">
        <f>IF(SP_NORTE!D215="","*",SP_NORTE!D215)</f>
        <v>W54</v>
      </c>
      <c r="H197" s="145" t="str">
        <f>IF(SP_NORTE!E215="","*",SP_NORTE!E215)</f>
        <v>DESLOCAMENTO</v>
      </c>
      <c r="I197" s="145" t="str">
        <f>IF(SP_NORTE!G215="","*",SP_NORTE!G215)</f>
        <v>ZRU2</v>
      </c>
      <c r="J197" s="145" t="str">
        <f>IF(SP_NORTE!H215="","*",SP_NORTE!H215)</f>
        <v>ZEC</v>
      </c>
      <c r="K197" s="138" t="str">
        <f>IF(SP_NORTE!L215="","*",SP_NORTE!L215)</f>
        <v>ZRU-ZEC</v>
      </c>
      <c r="L197" s="138" t="str">
        <f>IF(SP_NORTE!M215="","*",SP_NORTE!M215)</f>
        <v>ZRUZEC</v>
      </c>
      <c r="M197" s="139">
        <f>IF(SP_NORTE!I215="","*",SP_NORTE!I215)</f>
        <v>73</v>
      </c>
      <c r="N197" s="144">
        <f>IF(SP_NORTE!J215="","*",SP_NORTE!J215)</f>
        <v>204</v>
      </c>
      <c r="O197" s="144">
        <f>IF(SP_NORTE!K215="","*",SP_NORTE!K215)</f>
        <v>262</v>
      </c>
      <c r="P197" s="143">
        <f>IF(SP_NORTE!N215="","*",SP_NORTE!N215)</f>
        <v>0.375</v>
      </c>
      <c r="Q197" s="143">
        <f>IF(SP_NORTE!O215="","*",SP_NORTE!O215)</f>
        <v>4.1666666666666664E-2</v>
      </c>
      <c r="R197" s="145" t="str">
        <f>IF(SP_NORTE!P215="","*",CONCATENATE(SP_NORTE!P215," ",SP_NORTE!Q215))</f>
        <v>1 BINÁRIO</v>
      </c>
      <c r="S197" s="145" t="str">
        <f>IF(SP_NORTE!U215="","*",SP_NORTE!U215)</f>
        <v>Nelson</v>
      </c>
      <c r="T197" s="145" t="str">
        <f>IF(SP_NORTE!V215="","*",SP_NORTE!V215)</f>
        <v>Deslocamento ZRU-ZEC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IF(SP_NORTE!X217="","*",SP_NORTE!X217)</f>
        <v>*</v>
      </c>
      <c r="B198" s="146" t="str">
        <f>IF(SP_NORTE!W217="","*",SP_NORTE!W217)</f>
        <v>Oportunidade</v>
      </c>
      <c r="C198" s="146" t="str">
        <f>IF(SP_NORTE!Y217="","*",SP_NORTE!Y217)</f>
        <v>*</v>
      </c>
      <c r="D198" s="138" t="str">
        <f>IF(SP_NORTE!R217="","*",SP_NORTE!R217)</f>
        <v>SP NORTE</v>
      </c>
      <c r="E198" s="138" t="str">
        <f>IF(SP_NORTE!S217="","*",SP_NORTE!S217)</f>
        <v>ZEB-ZCZ</v>
      </c>
      <c r="F198" s="145">
        <f>IF(SP_NORTE!B217="","*",SP_NORTE!B217)</f>
        <v>46069</v>
      </c>
      <c r="G198" s="145" t="str">
        <f>IF(SP_NORTE!D217="","*",SP_NORTE!D217)</f>
        <v>V88</v>
      </c>
      <c r="H198" s="145" t="str">
        <f>IF(SP_NORTE!E217="","*",SP_NORTE!E217)</f>
        <v>MECANIZAÇÃO - SOCADORA</v>
      </c>
      <c r="I198" s="145" t="str">
        <f>IF(SP_NORTE!G217="","*",SP_NORTE!G217)</f>
        <v>ZPN2</v>
      </c>
      <c r="J198" s="145" t="str">
        <f>IF(SP_NORTE!H217="","*",SP_NORTE!H217)</f>
        <v>ZPN2</v>
      </c>
      <c r="K198" s="138" t="str">
        <f>IF(SP_NORTE!L217="","*",SP_NORTE!L217)</f>
        <v>ZCV-ZCT</v>
      </c>
      <c r="L198" s="138" t="str">
        <f>IF(SP_NORTE!M217="","*",SP_NORTE!M217)</f>
        <v>152ZCT</v>
      </c>
      <c r="M198" s="139">
        <f>IF(SP_NORTE!I217="","*",SP_NORTE!I217)</f>
        <v>73</v>
      </c>
      <c r="N198" s="144">
        <f>IF(SP_NORTE!J217="","*",SP_NORTE!J217)</f>
        <v>153.80000000000001</v>
      </c>
      <c r="O198" s="144">
        <f>IF(SP_NORTE!K217="","*",SP_NORTE!K217)</f>
        <v>151</v>
      </c>
      <c r="P198" s="143">
        <f>IF(SP_NORTE!N217="","*",SP_NORTE!N217)</f>
        <v>0.375</v>
      </c>
      <c r="Q198" s="143">
        <f>IF(SP_NORTE!O217="","*",SP_NORTE!O217)</f>
        <v>8.3333333333333329E-2</v>
      </c>
      <c r="R198" s="145" t="str">
        <f>IF(SP_NORTE!P217="","*",CONCATENATE(SP_NORTE!P217," ",SP_NORTE!Q217))</f>
        <v>510 M</v>
      </c>
      <c r="S198" s="145" t="str">
        <f>IF(SP_NORTE!U217="","*",SP_NORTE!U217)</f>
        <v>Antonioni</v>
      </c>
      <c r="T198" s="145" t="str">
        <f>IF(SP_NORTE!V217="","*",SP_NORTE!V217)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e">
        <f>IF(SP_NORTE!#REF!="","*",SP_NORTE!#REF!)</f>
        <v>#REF!</v>
      </c>
      <c r="B199" s="146" t="e">
        <f>IF(SP_NORTE!#REF!="","*",SP_NORTE!#REF!)</f>
        <v>#REF!</v>
      </c>
      <c r="C199" s="146" t="e">
        <f>IF(SP_NORTE!#REF!="","*",SP_NORTE!#REF!)</f>
        <v>#REF!</v>
      </c>
      <c r="D199" s="138" t="e">
        <f>IF(SP_NORTE!#REF!="","*",SP_NORTE!#REF!)</f>
        <v>#REF!</v>
      </c>
      <c r="E199" s="138" t="e">
        <f>IF(SP_NORTE!#REF!="","*",SP_NORTE!#REF!)</f>
        <v>#REF!</v>
      </c>
      <c r="F199" s="145" t="e">
        <f>IF(SP_NORTE!#REF!="","*",SP_NORTE!#REF!)</f>
        <v>#REF!</v>
      </c>
      <c r="G199" s="145" t="e">
        <f>IF(SP_NORTE!#REF!="","*",SP_NORTE!#REF!)</f>
        <v>#REF!</v>
      </c>
      <c r="H199" s="145" t="e">
        <f>IF(SP_NORTE!#REF!="","*",SP_NORTE!#REF!)</f>
        <v>#REF!</v>
      </c>
      <c r="I199" s="145" t="e">
        <f>IF(SP_NORTE!#REF!="","*",SP_NORTE!#REF!)</f>
        <v>#REF!</v>
      </c>
      <c r="J199" s="145" t="e">
        <f>IF(SP_NORTE!#REF!="","*",SP_NORTE!#REF!)</f>
        <v>#REF!</v>
      </c>
      <c r="K199" s="138" t="e">
        <f>IF(SP_NORTE!#REF!="","*",SP_NORTE!#REF!)</f>
        <v>#REF!</v>
      </c>
      <c r="L199" s="138" t="e">
        <f>IF(SP_NORTE!#REF!="","*",SP_NORTE!#REF!)</f>
        <v>#REF!</v>
      </c>
      <c r="M199" s="139" t="e">
        <f>IF(SP_NORTE!#REF!="","*",SP_NORTE!#REF!)</f>
        <v>#REF!</v>
      </c>
      <c r="N199" s="144" t="e">
        <f>IF(SP_NORTE!#REF!="","*",SP_NORTE!#REF!)</f>
        <v>#REF!</v>
      </c>
      <c r="O199" s="144" t="e">
        <f>IF(SP_NORTE!#REF!="","*",SP_NORTE!#REF!)</f>
        <v>#REF!</v>
      </c>
      <c r="P199" s="143" t="e">
        <f>IF(SP_NORTE!#REF!="","*",SP_NORTE!#REF!)</f>
        <v>#REF!</v>
      </c>
      <c r="Q199" s="143" t="e">
        <f>IF(SP_NORTE!#REF!="","*",SP_NORTE!#REF!)</f>
        <v>#REF!</v>
      </c>
      <c r="R199" s="145" t="e">
        <f>IF(SP_NORTE!#REF!="","*",CONCATENATE(SP_NORTE!#REF!," ",SP_NORTE!#REF!))</f>
        <v>#REF!</v>
      </c>
      <c r="S199" s="145" t="e">
        <f>IF(SP_NORTE!#REF!="","*",SP_NORTE!#REF!)</f>
        <v>#REF!</v>
      </c>
      <c r="T199" s="145" t="e">
        <f>IF(SP_NORTE!#REF!="","*",SP_NORTE!#REF!)</f>
        <v>#REF!</v>
      </c>
      <c r="U199" s="136" t="e">
        <f ca="1">_xlfn.XLOOKUP(G199&amp;$U$2,BS_CONTROLE[CHAVE],BS_CONTROLE[Quantidade_11],"-")</f>
        <v>#REF!</v>
      </c>
      <c r="V199" s="136" t="e">
        <f ca="1">_xlfn.XLOOKUP(G199&amp;$V$2,BS_CONTROLE[CHAVE],BS_CONTROLE[Quantidade_11],"-")</f>
        <v>#REF!</v>
      </c>
      <c r="W199" s="136" t="e">
        <f ca="1">_xlfn.XLOOKUP(G199&amp;$W$2,BS_CONTROLE[CHAVE],BS_CONTROLE[Quantidade_11],"-")</f>
        <v>#REF!</v>
      </c>
    </row>
    <row r="200" spans="1:23" hidden="1">
      <c r="A200" s="146" t="str">
        <f>IF(SP_NORTE!X221="","*",SP_NORTE!X221)</f>
        <v>*</v>
      </c>
      <c r="B200" s="146" t="str">
        <f>IF(SP_NORTE!W221="","*",SP_NORTE!W221)</f>
        <v>*</v>
      </c>
      <c r="C200" s="146" t="str">
        <f>IF(SP_NORTE!Y221="","*",SP_NORTE!Y221)</f>
        <v>*</v>
      </c>
      <c r="D200" s="138" t="str">
        <f>IF(SP_NORTE!R221="","*",SP_NORTE!R221)</f>
        <v>SP NORTE</v>
      </c>
      <c r="E200" s="138" t="str">
        <f>IF(SP_NORTE!S221="","*",SP_NORTE!S221)</f>
        <v>ZCZ-ZTI</v>
      </c>
      <c r="F200" s="145">
        <f>IF(SP_NORTE!B221="","*",SP_NORTE!B221)</f>
        <v>46069</v>
      </c>
      <c r="G200" s="145" t="str">
        <f>IF(SP_NORTE!D221="","*",SP_NORTE!D221)</f>
        <v>ANTONIO (TF-681)</v>
      </c>
      <c r="H200" s="145" t="str">
        <f>IF(SP_NORTE!E221="","*",SP_NORTE!E221)</f>
        <v>PDM - SOLDA</v>
      </c>
      <c r="I200" s="145" t="str">
        <f>IF(SP_NORTE!G221="","*",SP_NORTE!G221)</f>
        <v>-</v>
      </c>
      <c r="J200" s="145" t="str">
        <f>IF(SP_NORTE!H221="","*",SP_NORTE!H221)</f>
        <v>-</v>
      </c>
      <c r="K200" s="138" t="str">
        <f>IF(SP_NORTE!L221="","*",SP_NORTE!L221)</f>
        <v>ZZR-ZDZ</v>
      </c>
      <c r="L200" s="138" t="str">
        <f>IF(SP_NORTE!M221="","*",SP_NORTE!M221)</f>
        <v>K10K14</v>
      </c>
      <c r="M200" s="139">
        <f>IF(SP_NORTE!I221="","*",SP_NORTE!I221)</f>
        <v>73</v>
      </c>
      <c r="N200" s="144">
        <f>IF(SP_NORTE!J221="","*",SP_NORTE!J221)</f>
        <v>11.2</v>
      </c>
      <c r="O200" s="144" t="str">
        <f>IF(SP_NORTE!K221="","*",SP_NORTE!K221)</f>
        <v>-</v>
      </c>
      <c r="P200" s="143">
        <f>IF(SP_NORTE!N221="","*",SP_NORTE!N221)</f>
        <v>0.375</v>
      </c>
      <c r="Q200" s="143">
        <f>IF(SP_NORTE!O221="","*",SP_NORTE!O221)</f>
        <v>6.25E-2</v>
      </c>
      <c r="R200" s="145" t="str">
        <f>IF(SP_NORTE!P221="","*",CONCATENATE(SP_NORTE!P221," ",SP_NORTE!Q221))</f>
        <v>1 Nº DE SOLDA</v>
      </c>
      <c r="S200" s="145" t="str">
        <f>IF(SP_NORTE!U221="","*",SP_NORTE!U221)</f>
        <v>Gabriele</v>
      </c>
      <c r="T200" s="145" t="str">
        <f>IF(SP_NORTE!V221="","*",SP_NORTE!V221)</f>
        <v>Execução de solda - Condicionado à temperatura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6" t="str">
        <f>IF(SP_NORTE!X222="","*",SP_NORTE!X222)</f>
        <v>*</v>
      </c>
      <c r="B201" s="146" t="str">
        <f>IF(SP_NORTE!W222="","*",SP_NORTE!W222)</f>
        <v>Oportunidade</v>
      </c>
      <c r="C201" s="146" t="str">
        <f>IF(SP_NORTE!Y222="","*",SP_NORTE!Y222)</f>
        <v>*</v>
      </c>
      <c r="D201" s="138" t="str">
        <f>IF(SP_NORTE!R222="","*",SP_NORTE!R222)</f>
        <v>SP NORTE</v>
      </c>
      <c r="E201" s="138" t="str">
        <f>IF(SP_NORTE!S222="","*",SP_NORTE!S222)</f>
        <v>ZRX-ZTI</v>
      </c>
      <c r="F201" s="145">
        <f>IF(SP_NORTE!B222="","*",SP_NORTE!B222)</f>
        <v>46069</v>
      </c>
      <c r="G201" s="145" t="str">
        <f>IF(SP_NORTE!D222="","*",SP_NORTE!D222)</f>
        <v>V83</v>
      </c>
      <c r="H201" s="145" t="str">
        <f>IF(SP_NORTE!E222="","*",SP_NORTE!E222)</f>
        <v>MECANIZAÇÃO - SOCADORA</v>
      </c>
      <c r="I201" s="145" t="str">
        <f>IF(SP_NORTE!G222="","*",SP_NORTE!G222)</f>
        <v>ZIQ2</v>
      </c>
      <c r="J201" s="145" t="str">
        <f>IF(SP_NORTE!H222="","*",SP_NORTE!H222)</f>
        <v>ZIQ2</v>
      </c>
      <c r="K201" s="138" t="str">
        <f>IF(SP_NORTE!L222="","*",SP_NORTE!L222)</f>
        <v>ZRQ-ZQX</v>
      </c>
      <c r="L201" s="138" t="str">
        <f>IF(SP_NORTE!M222="","*",SP_NORTE!M222)</f>
        <v>139ZQX1</v>
      </c>
      <c r="M201" s="139">
        <f>IF(SP_NORTE!I222="","*",SP_NORTE!I222)</f>
        <v>70</v>
      </c>
      <c r="N201" s="144">
        <f>IF(SP_NORTE!J222="","*",SP_NORTE!J222)</f>
        <v>139.19999999999999</v>
      </c>
      <c r="O201" s="144">
        <f>IF(SP_NORTE!K222="","*",SP_NORTE!K222)</f>
        <v>135</v>
      </c>
      <c r="P201" s="143">
        <f>IF(SP_NORTE!N222="","*",SP_NORTE!N222)</f>
        <v>0.33333333333333331</v>
      </c>
      <c r="Q201" s="143">
        <f>IF(SP_NORTE!O222="","*",SP_NORTE!O222)</f>
        <v>8.3333333333333329E-2</v>
      </c>
      <c r="R201" s="145" t="str">
        <f>IF(SP_NORTE!P222="","*",CONCATENATE(SP_NORTE!P222," ",SP_NORTE!Q222))</f>
        <v>480 M</v>
      </c>
      <c r="S201" s="145" t="str">
        <f>IF(SP_NORTE!U222="","*",SP_NORTE!U222)</f>
        <v>Antonioni</v>
      </c>
      <c r="T201" s="145" t="str">
        <f>IF(SP_NORTE!V222="","*",SP_NORTE!V222)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IF(SP_NORTE!X223="","*",SP_NORTE!X223)</f>
        <v>*</v>
      </c>
      <c r="B202" s="146" t="str">
        <f>IF(SP_NORTE!W223="","*",SP_NORTE!W223)</f>
        <v>*</v>
      </c>
      <c r="C202" s="146" t="str">
        <f>IF(SP_NORTE!Y223="","*",SP_NORTE!Y223)</f>
        <v>*</v>
      </c>
      <c r="D202" s="138" t="str">
        <f>IF(SP_NORTE!R223="","*",SP_NORTE!R223)</f>
        <v>-</v>
      </c>
      <c r="E202" s="138" t="str">
        <f>IF(SP_NORTE!S223="","*",SP_NORTE!S223)</f>
        <v>-</v>
      </c>
      <c r="F202" s="145" t="str">
        <f>IF(SP_NORTE!B223="","*",SP_NORTE!B223)</f>
        <v>*</v>
      </c>
      <c r="G202" s="145" t="str">
        <f>IF(SP_NORTE!D223="","*",SP_NORTE!D223)</f>
        <v>*</v>
      </c>
      <c r="H202" s="145" t="str">
        <f>IF(SP_NORTE!E223="","*",SP_NORTE!E223)</f>
        <v>*</v>
      </c>
      <c r="I202" s="145" t="str">
        <f>IF(SP_NORTE!G223="","*",SP_NORTE!G223)</f>
        <v>*</v>
      </c>
      <c r="J202" s="145" t="str">
        <f>IF(SP_NORTE!H223="","*",SP_NORTE!H223)</f>
        <v>*</v>
      </c>
      <c r="K202" s="138" t="str">
        <f>IF(SP_NORTE!L223="","*",SP_NORTE!L223)</f>
        <v>-</v>
      </c>
      <c r="L202" s="138" t="str">
        <f>IF(SP_NORTE!M223="","*",SP_NORTE!M223)</f>
        <v>-</v>
      </c>
      <c r="M202" s="139" t="str">
        <f>IF(SP_NORTE!I223="","*",SP_NORTE!I223)</f>
        <v>*</v>
      </c>
      <c r="N202" s="144" t="str">
        <f>IF(SP_NORTE!J223="","*",SP_NORTE!J223)</f>
        <v>*</v>
      </c>
      <c r="O202" s="144" t="str">
        <f>IF(SP_NORTE!K223="","*",SP_NORTE!K223)</f>
        <v>*</v>
      </c>
      <c r="P202" s="143" t="str">
        <f>IF(SP_NORTE!N223="","*",SP_NORTE!N223)</f>
        <v>*</v>
      </c>
      <c r="Q202" s="143" t="str">
        <f>IF(SP_NORTE!O223="","*",SP_NORTE!O223)</f>
        <v>*</v>
      </c>
      <c r="R202" s="145" t="str">
        <f>IF(SP_NORTE!P223="","*",CONCATENATE(SP_NORTE!P223," ",SP_NORTE!Q223))</f>
        <v>*</v>
      </c>
      <c r="S202" s="145" t="str">
        <f>IF(SP_NORTE!U223="","*",SP_NORTE!U223)</f>
        <v>*</v>
      </c>
      <c r="T202" s="145" t="str">
        <f>IF(SP_NORTE!V223="","*",SP_NORTE!V223)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IF(SP_NORTE!X224="","*",SP_NORTE!X224)</f>
        <v>*</v>
      </c>
      <c r="B203" s="146" t="str">
        <f>IF(SP_NORTE!W224="","*",SP_NORTE!W224)</f>
        <v>*</v>
      </c>
      <c r="C203" s="146" t="str">
        <f>IF(SP_NORTE!Y224="","*",SP_NORTE!Y224)</f>
        <v>*</v>
      </c>
      <c r="D203" s="138" t="str">
        <f>IF(SP_NORTE!R224="","*",SP_NORTE!R224)</f>
        <v>-</v>
      </c>
      <c r="E203" s="138" t="str">
        <f>IF(SP_NORTE!S224="","*",SP_NORTE!S224)</f>
        <v>-</v>
      </c>
      <c r="F203" s="145" t="str">
        <f>IF(SP_NORTE!B224="","*",SP_NORTE!B224)</f>
        <v>*</v>
      </c>
      <c r="G203" s="145" t="str">
        <f>IF(SP_NORTE!D224="","*",SP_NORTE!D224)</f>
        <v>*</v>
      </c>
      <c r="H203" s="145" t="str">
        <f>IF(SP_NORTE!E224="","*",SP_NORTE!E224)</f>
        <v>*</v>
      </c>
      <c r="I203" s="145" t="str">
        <f>IF(SP_NORTE!G224="","*",SP_NORTE!G224)</f>
        <v>*</v>
      </c>
      <c r="J203" s="145" t="str">
        <f>IF(SP_NORTE!H224="","*",SP_NORTE!H224)</f>
        <v>*</v>
      </c>
      <c r="K203" s="138" t="str">
        <f>IF(SP_NORTE!L224="","*",SP_NORTE!L224)</f>
        <v>-</v>
      </c>
      <c r="L203" s="138" t="str">
        <f>IF(SP_NORTE!M224="","*",SP_NORTE!M224)</f>
        <v>-</v>
      </c>
      <c r="M203" s="139" t="str">
        <f>IF(SP_NORTE!I224="","*",SP_NORTE!I224)</f>
        <v>*</v>
      </c>
      <c r="N203" s="144" t="str">
        <f>IF(SP_NORTE!J224="","*",SP_NORTE!J224)</f>
        <v>*</v>
      </c>
      <c r="O203" s="144" t="str">
        <f>IF(SP_NORTE!K224="","*",SP_NORTE!K224)</f>
        <v>*</v>
      </c>
      <c r="P203" s="143" t="str">
        <f>IF(SP_NORTE!N224="","*",SP_NORTE!N224)</f>
        <v>*</v>
      </c>
      <c r="Q203" s="143" t="str">
        <f>IF(SP_NORTE!O224="","*",SP_NORTE!O224)</f>
        <v>*</v>
      </c>
      <c r="R203" s="145" t="str">
        <f>IF(SP_NORTE!P224="","*",CONCATENATE(SP_NORTE!P224," ",SP_NORTE!Q224))</f>
        <v>*</v>
      </c>
      <c r="S203" s="145" t="str">
        <f>IF(SP_NORTE!U224="","*",SP_NORTE!U224)</f>
        <v>*</v>
      </c>
      <c r="T203" s="145" t="str">
        <f>IF(SP_NORTE!V224="","*",SP_NORTE!V224)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IF(SP_NORTE!X225="","*",SP_NORTE!X225)</f>
        <v>*</v>
      </c>
      <c r="B204" s="146" t="str">
        <f>IF(SP_NORTE!W225="","*",SP_NORTE!W225)</f>
        <v>*</v>
      </c>
      <c r="C204" s="146" t="str">
        <f>IF(SP_NORTE!Y225="","*",SP_NORTE!Y225)</f>
        <v>*</v>
      </c>
      <c r="D204" s="138" t="str">
        <f>IF(SP_NORTE!R225="","*",SP_NORTE!R225)</f>
        <v>-</v>
      </c>
      <c r="E204" s="138" t="str">
        <f>IF(SP_NORTE!S225="","*",SP_NORTE!S225)</f>
        <v>-</v>
      </c>
      <c r="F204" s="145" t="str">
        <f>IF(SP_NORTE!B225="","*",SP_NORTE!B225)</f>
        <v>*</v>
      </c>
      <c r="G204" s="145" t="str">
        <f>IF(SP_NORTE!D225="","*",SP_NORTE!D225)</f>
        <v>*</v>
      </c>
      <c r="H204" s="145" t="str">
        <f>IF(SP_NORTE!E225="","*",SP_NORTE!E225)</f>
        <v>*</v>
      </c>
      <c r="I204" s="145" t="str">
        <f>IF(SP_NORTE!G225="","*",SP_NORTE!G225)</f>
        <v>*</v>
      </c>
      <c r="J204" s="145" t="str">
        <f>IF(SP_NORTE!H225="","*",SP_NORTE!H225)</f>
        <v>*</v>
      </c>
      <c r="K204" s="138" t="str">
        <f>IF(SP_NORTE!L225="","*",SP_NORTE!L225)</f>
        <v>-</v>
      </c>
      <c r="L204" s="138" t="str">
        <f>IF(SP_NORTE!M225="","*",SP_NORTE!M225)</f>
        <v>-</v>
      </c>
      <c r="M204" s="139" t="str">
        <f>IF(SP_NORTE!I225="","*",SP_NORTE!I225)</f>
        <v>*</v>
      </c>
      <c r="N204" s="144" t="str">
        <f>IF(SP_NORTE!J225="","*",SP_NORTE!J225)</f>
        <v>*</v>
      </c>
      <c r="O204" s="144" t="str">
        <f>IF(SP_NORTE!K225="","*",SP_NORTE!K225)</f>
        <v>*</v>
      </c>
      <c r="P204" s="143" t="str">
        <f>IF(SP_NORTE!N225="","*",SP_NORTE!N225)</f>
        <v>*</v>
      </c>
      <c r="Q204" s="143" t="str">
        <f>IF(SP_NORTE!O225="","*",SP_NORTE!O225)</f>
        <v>*</v>
      </c>
      <c r="R204" s="145" t="str">
        <f>IF(SP_NORTE!P225="","*",CONCATENATE(SP_NORTE!P225," ",SP_NORTE!Q225))</f>
        <v>*</v>
      </c>
      <c r="S204" s="145" t="str">
        <f>IF(SP_NORTE!U225="","*",SP_NORTE!U225)</f>
        <v>*</v>
      </c>
      <c r="T204" s="145" t="str">
        <f>IF(SP_NORTE!V225="","*",SP_NORTE!V225)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IF(SP_NORTE!X226="","*",SP_NORTE!X226)</f>
        <v>*</v>
      </c>
      <c r="B205" s="146" t="str">
        <f>IF(SP_NORTE!W226="","*",SP_NORTE!W226)</f>
        <v>*</v>
      </c>
      <c r="C205" s="146" t="str">
        <f>IF(SP_NORTE!Y226="","*",SP_NORTE!Y226)</f>
        <v>*</v>
      </c>
      <c r="D205" s="138" t="str">
        <f>IF(SP_NORTE!R226="","*",SP_NORTE!R226)</f>
        <v>-</v>
      </c>
      <c r="E205" s="138" t="str">
        <f>IF(SP_NORTE!S226="","*",SP_NORTE!S226)</f>
        <v>-</v>
      </c>
      <c r="F205" s="145" t="str">
        <f>IF(SP_NORTE!B226="","*",SP_NORTE!B226)</f>
        <v>*</v>
      </c>
      <c r="G205" s="145" t="str">
        <f>IF(SP_NORTE!D226="","*",SP_NORTE!D226)</f>
        <v>*</v>
      </c>
      <c r="H205" s="145" t="str">
        <f>IF(SP_NORTE!E226="","*",SP_NORTE!E226)</f>
        <v>*</v>
      </c>
      <c r="I205" s="145" t="str">
        <f>IF(SP_NORTE!G226="","*",SP_NORTE!G226)</f>
        <v>*</v>
      </c>
      <c r="J205" s="145" t="str">
        <f>IF(SP_NORTE!H226="","*",SP_NORTE!H226)</f>
        <v>*</v>
      </c>
      <c r="K205" s="138" t="str">
        <f>IF(SP_NORTE!L226="","*",SP_NORTE!L226)</f>
        <v>-</v>
      </c>
      <c r="L205" s="138" t="str">
        <f>IF(SP_NORTE!M226="","*",SP_NORTE!M226)</f>
        <v>-</v>
      </c>
      <c r="M205" s="139" t="str">
        <f>IF(SP_NORTE!I226="","*",SP_NORTE!I226)</f>
        <v>*</v>
      </c>
      <c r="N205" s="144" t="str">
        <f>IF(SP_NORTE!J226="","*",SP_NORTE!J226)</f>
        <v>*</v>
      </c>
      <c r="O205" s="144" t="str">
        <f>IF(SP_NORTE!K226="","*",SP_NORTE!K226)</f>
        <v>*</v>
      </c>
      <c r="P205" s="143" t="str">
        <f>IF(SP_NORTE!N226="","*",SP_NORTE!N226)</f>
        <v>*</v>
      </c>
      <c r="Q205" s="143" t="str">
        <f>IF(SP_NORTE!O226="","*",SP_NORTE!O226)</f>
        <v>*</v>
      </c>
      <c r="R205" s="145" t="str">
        <f>IF(SP_NORTE!P226="","*",CONCATENATE(SP_NORTE!P226," ",SP_NORTE!Q226))</f>
        <v>*</v>
      </c>
      <c r="S205" s="145" t="str">
        <f>IF(SP_NORTE!U226="","*",SP_NORTE!U226)</f>
        <v>*</v>
      </c>
      <c r="T205" s="145" t="str">
        <f>IF(SP_NORTE!V226="","*",SP_NORTE!V226)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IF(SP_NORTE!X227="","*",SP_NORTE!X227)</f>
        <v>*</v>
      </c>
      <c r="B206" s="146" t="str">
        <f>IF(SP_NORTE!W227="","*",SP_NORTE!W227)</f>
        <v>*</v>
      </c>
      <c r="C206" s="146" t="str">
        <f>IF(SP_NORTE!Y227="","*",SP_NORTE!Y227)</f>
        <v>*</v>
      </c>
      <c r="D206" s="138" t="str">
        <f>IF(SP_NORTE!R227="","*",SP_NORTE!R227)</f>
        <v>-</v>
      </c>
      <c r="E206" s="138" t="str">
        <f>IF(SP_NORTE!S227="","*",SP_NORTE!S227)</f>
        <v>-</v>
      </c>
      <c r="F206" s="145" t="str">
        <f>IF(SP_NORTE!B227="","*",SP_NORTE!B227)</f>
        <v>*</v>
      </c>
      <c r="G206" s="145" t="str">
        <f>IF(SP_NORTE!D227="","*",SP_NORTE!D227)</f>
        <v>*</v>
      </c>
      <c r="H206" s="145" t="str">
        <f>IF(SP_NORTE!E227="","*",SP_NORTE!E227)</f>
        <v>*</v>
      </c>
      <c r="I206" s="145" t="str">
        <f>IF(SP_NORTE!G227="","*",SP_NORTE!G227)</f>
        <v>*</v>
      </c>
      <c r="J206" s="145" t="str">
        <f>IF(SP_NORTE!H227="","*",SP_NORTE!H227)</f>
        <v>*</v>
      </c>
      <c r="K206" s="138" t="str">
        <f>IF(SP_NORTE!L227="","*",SP_NORTE!L227)</f>
        <v>-</v>
      </c>
      <c r="L206" s="138" t="str">
        <f>IF(SP_NORTE!M227="","*",SP_NORTE!M227)</f>
        <v>-</v>
      </c>
      <c r="M206" s="139" t="str">
        <f>IF(SP_NORTE!I227="","*",SP_NORTE!I227)</f>
        <v>*</v>
      </c>
      <c r="N206" s="144" t="str">
        <f>IF(SP_NORTE!J227="","*",SP_NORTE!J227)</f>
        <v>*</v>
      </c>
      <c r="O206" s="144" t="str">
        <f>IF(SP_NORTE!K227="","*",SP_NORTE!K227)</f>
        <v>*</v>
      </c>
      <c r="P206" s="143" t="str">
        <f>IF(SP_NORTE!N227="","*",SP_NORTE!N227)</f>
        <v>*</v>
      </c>
      <c r="Q206" s="143" t="str">
        <f>IF(SP_NORTE!O227="","*",SP_NORTE!O227)</f>
        <v>*</v>
      </c>
      <c r="R206" s="145" t="str">
        <f>IF(SP_NORTE!P227="","*",CONCATENATE(SP_NORTE!P227," ",SP_NORTE!Q227))</f>
        <v>*</v>
      </c>
      <c r="S206" s="145" t="str">
        <f>IF(SP_NORTE!U227="","*",SP_NORTE!U227)</f>
        <v>*</v>
      </c>
      <c r="T206" s="145" t="str">
        <f>IF(SP_NORTE!V227="","*",SP_NORTE!V227)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IF(SP_NORTE!X228="","*",SP_NORTE!X228)</f>
        <v>*</v>
      </c>
      <c r="B207" s="146" t="str">
        <f>IF(SP_NORTE!W228="","*",SP_NORTE!W228)</f>
        <v>*</v>
      </c>
      <c r="C207" s="146" t="str">
        <f>IF(SP_NORTE!Y228="","*",SP_NORTE!Y228)</f>
        <v>*</v>
      </c>
      <c r="D207" s="138" t="str">
        <f>IF(SP_NORTE!R228="","*",SP_NORTE!R228)</f>
        <v>-</v>
      </c>
      <c r="E207" s="138" t="str">
        <f>IF(SP_NORTE!S228="","*",SP_NORTE!S228)</f>
        <v>-</v>
      </c>
      <c r="F207" s="145" t="str">
        <f>IF(SP_NORTE!B228="","*",SP_NORTE!B228)</f>
        <v>*</v>
      </c>
      <c r="G207" s="145" t="str">
        <f>IF(SP_NORTE!D228="","*",SP_NORTE!D228)</f>
        <v>*</v>
      </c>
      <c r="H207" s="145" t="str">
        <f>IF(SP_NORTE!E228="","*",SP_NORTE!E228)</f>
        <v>*</v>
      </c>
      <c r="I207" s="145" t="str">
        <f>IF(SP_NORTE!G228="","*",SP_NORTE!G228)</f>
        <v>*</v>
      </c>
      <c r="J207" s="145" t="str">
        <f>IF(SP_NORTE!H228="","*",SP_NORTE!H228)</f>
        <v>*</v>
      </c>
      <c r="K207" s="138" t="str">
        <f>IF(SP_NORTE!L228="","*",SP_NORTE!L228)</f>
        <v>-</v>
      </c>
      <c r="L207" s="138" t="str">
        <f>IF(SP_NORTE!M228="","*",SP_NORTE!M228)</f>
        <v>-</v>
      </c>
      <c r="M207" s="139" t="str">
        <f>IF(SP_NORTE!I228="","*",SP_NORTE!I228)</f>
        <v>*</v>
      </c>
      <c r="N207" s="144" t="str">
        <f>IF(SP_NORTE!J228="","*",SP_NORTE!J228)</f>
        <v>*</v>
      </c>
      <c r="O207" s="144" t="str">
        <f>IF(SP_NORTE!K228="","*",SP_NORTE!K228)</f>
        <v>*</v>
      </c>
      <c r="P207" s="143" t="str">
        <f>IF(SP_NORTE!N228="","*",SP_NORTE!N228)</f>
        <v>*</v>
      </c>
      <c r="Q207" s="143" t="str">
        <f>IF(SP_NORTE!O228="","*",SP_NORTE!O228)</f>
        <v>*</v>
      </c>
      <c r="R207" s="145" t="str">
        <f>IF(SP_NORTE!P228="","*",CONCATENATE(SP_NORTE!P228," ",SP_NORTE!Q228))</f>
        <v>*</v>
      </c>
      <c r="S207" s="145" t="str">
        <f>IF(SP_NORTE!U228="","*",SP_NORTE!U228)</f>
        <v>*</v>
      </c>
      <c r="T207" s="145" t="str">
        <f>IF(SP_NORTE!V228="","*",SP_NORTE!V228)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IF(SP_NORTE!X229="","*",SP_NORTE!X229)</f>
        <v>*</v>
      </c>
      <c r="B208" s="146" t="str">
        <f>IF(SP_NORTE!W229="","*",SP_NORTE!W229)</f>
        <v>*</v>
      </c>
      <c r="C208" s="146" t="str">
        <f>IF(SP_NORTE!Y229="","*",SP_NORTE!Y229)</f>
        <v>*</v>
      </c>
      <c r="D208" s="138" t="str">
        <f>IF(SP_NORTE!R229="","*",SP_NORTE!R229)</f>
        <v>-</v>
      </c>
      <c r="E208" s="138" t="str">
        <f>IF(SP_NORTE!S229="","*",SP_NORTE!S229)</f>
        <v>-</v>
      </c>
      <c r="F208" s="145" t="str">
        <f>IF(SP_NORTE!B229="","*",SP_NORTE!B229)</f>
        <v>*</v>
      </c>
      <c r="G208" s="145" t="str">
        <f>IF(SP_NORTE!D229="","*",SP_NORTE!D229)</f>
        <v>*</v>
      </c>
      <c r="H208" s="145" t="str">
        <f>IF(SP_NORTE!E229="","*",SP_NORTE!E229)</f>
        <v>*</v>
      </c>
      <c r="I208" s="145" t="str">
        <f>IF(SP_NORTE!G229="","*",SP_NORTE!G229)</f>
        <v>*</v>
      </c>
      <c r="J208" s="145" t="str">
        <f>IF(SP_NORTE!H229="","*",SP_NORTE!H229)</f>
        <v>*</v>
      </c>
      <c r="K208" s="138" t="str">
        <f>IF(SP_NORTE!L229="","*",SP_NORTE!L229)</f>
        <v>-</v>
      </c>
      <c r="L208" s="138" t="str">
        <f>IF(SP_NORTE!M229="","*",SP_NORTE!M229)</f>
        <v>-</v>
      </c>
      <c r="M208" s="139" t="str">
        <f>IF(SP_NORTE!I229="","*",SP_NORTE!I229)</f>
        <v>*</v>
      </c>
      <c r="N208" s="144" t="str">
        <f>IF(SP_NORTE!J229="","*",SP_NORTE!J229)</f>
        <v>*</v>
      </c>
      <c r="O208" s="144" t="str">
        <f>IF(SP_NORTE!K229="","*",SP_NORTE!K229)</f>
        <v>*</v>
      </c>
      <c r="P208" s="143" t="str">
        <f>IF(SP_NORTE!N229="","*",SP_NORTE!N229)</f>
        <v>*</v>
      </c>
      <c r="Q208" s="143" t="str">
        <f>IF(SP_NORTE!O229="","*",SP_NORTE!O229)</f>
        <v>*</v>
      </c>
      <c r="R208" s="145" t="str">
        <f>IF(SP_NORTE!P229="","*",CONCATENATE(SP_NORTE!P229," ",SP_NORTE!Q229))</f>
        <v>*</v>
      </c>
      <c r="S208" s="145" t="str">
        <f>IF(SP_NORTE!U229="","*",SP_NORTE!U229)</f>
        <v>*</v>
      </c>
      <c r="T208" s="145" t="str">
        <f>IF(SP_NORTE!V229="","*",SP_NORTE!V229)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IF(SP_NORTE!X230="","*",SP_NORTE!X230)</f>
        <v>*</v>
      </c>
      <c r="B209" s="146" t="str">
        <f>IF(SP_NORTE!W230="","*",SP_NORTE!W230)</f>
        <v>*</v>
      </c>
      <c r="C209" s="146" t="str">
        <f>IF(SP_NORTE!Y230="","*",SP_NORTE!Y230)</f>
        <v>*</v>
      </c>
      <c r="D209" s="138" t="str">
        <f>IF(SP_NORTE!R230="","*",SP_NORTE!R230)</f>
        <v>-</v>
      </c>
      <c r="E209" s="138" t="str">
        <f>IF(SP_NORTE!S230="","*",SP_NORTE!S230)</f>
        <v>-</v>
      </c>
      <c r="F209" s="145" t="str">
        <f>IF(SP_NORTE!B230="","*",SP_NORTE!B230)</f>
        <v>*</v>
      </c>
      <c r="G209" s="145" t="str">
        <f>IF(SP_NORTE!D230="","*",SP_NORTE!D230)</f>
        <v>*</v>
      </c>
      <c r="H209" s="145" t="str">
        <f>IF(SP_NORTE!E230="","*",SP_NORTE!E230)</f>
        <v>*</v>
      </c>
      <c r="I209" s="145" t="str">
        <f>IF(SP_NORTE!G230="","*",SP_NORTE!G230)</f>
        <v>*</v>
      </c>
      <c r="J209" s="145" t="str">
        <f>IF(SP_NORTE!H230="","*",SP_NORTE!H230)</f>
        <v>*</v>
      </c>
      <c r="K209" s="138" t="str">
        <f>IF(SP_NORTE!L230="","*",SP_NORTE!L230)</f>
        <v>-</v>
      </c>
      <c r="L209" s="138" t="str">
        <f>IF(SP_NORTE!M230="","*",SP_NORTE!M230)</f>
        <v>-</v>
      </c>
      <c r="M209" s="139" t="str">
        <f>IF(SP_NORTE!I230="","*",SP_NORTE!I230)</f>
        <v>*</v>
      </c>
      <c r="N209" s="144" t="str">
        <f>IF(SP_NORTE!J230="","*",SP_NORTE!J230)</f>
        <v>*</v>
      </c>
      <c r="O209" s="144" t="str">
        <f>IF(SP_NORTE!K230="","*",SP_NORTE!K230)</f>
        <v>*</v>
      </c>
      <c r="P209" s="143" t="str">
        <f>IF(SP_NORTE!N230="","*",SP_NORTE!N230)</f>
        <v>*</v>
      </c>
      <c r="Q209" s="143" t="str">
        <f>IF(SP_NORTE!O230="","*",SP_NORTE!O230)</f>
        <v>*</v>
      </c>
      <c r="R209" s="145" t="str">
        <f>IF(SP_NORTE!P230="","*",CONCATENATE(SP_NORTE!P230," ",SP_NORTE!Q230))</f>
        <v>*</v>
      </c>
      <c r="S209" s="145" t="str">
        <f>IF(SP_NORTE!U230="","*",SP_NORTE!U230)</f>
        <v>*</v>
      </c>
      <c r="T209" s="145" t="str">
        <f>IF(SP_NORTE!V230="","*",SP_NORTE!V230)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IF(SP_NORTE!X231="","*",SP_NORTE!X231)</f>
        <v>*</v>
      </c>
      <c r="B210" s="146" t="str">
        <f>IF(SP_NORTE!W231="","*",SP_NORTE!W231)</f>
        <v>*</v>
      </c>
      <c r="C210" s="146" t="str">
        <f>IF(SP_NORTE!Y231="","*",SP_NORTE!Y231)</f>
        <v>*</v>
      </c>
      <c r="D210" s="138" t="str">
        <f>IF(SP_NORTE!R231="","*",SP_NORTE!R231)</f>
        <v>-</v>
      </c>
      <c r="E210" s="138" t="str">
        <f>IF(SP_NORTE!S231="","*",SP_NORTE!S231)</f>
        <v>-</v>
      </c>
      <c r="F210" s="145" t="str">
        <f>IF(SP_NORTE!B231="","*",SP_NORTE!B231)</f>
        <v>*</v>
      </c>
      <c r="G210" s="145" t="str">
        <f>IF(SP_NORTE!D231="","*",SP_NORTE!D231)</f>
        <v>*</v>
      </c>
      <c r="H210" s="145" t="str">
        <f>IF(SP_NORTE!E231="","*",SP_NORTE!E231)</f>
        <v>*</v>
      </c>
      <c r="I210" s="145" t="str">
        <f>IF(SP_NORTE!G231="","*",SP_NORTE!G231)</f>
        <v>*</v>
      </c>
      <c r="J210" s="145" t="str">
        <f>IF(SP_NORTE!H231="","*",SP_NORTE!H231)</f>
        <v>*</v>
      </c>
      <c r="K210" s="138" t="str">
        <f>IF(SP_NORTE!L231="","*",SP_NORTE!L231)</f>
        <v>-</v>
      </c>
      <c r="L210" s="138" t="str">
        <f>IF(SP_NORTE!M231="","*",SP_NORTE!M231)</f>
        <v>-</v>
      </c>
      <c r="M210" s="139" t="str">
        <f>IF(SP_NORTE!I231="","*",SP_NORTE!I231)</f>
        <v>*</v>
      </c>
      <c r="N210" s="144" t="str">
        <f>IF(SP_NORTE!J231="","*",SP_NORTE!J231)</f>
        <v>*</v>
      </c>
      <c r="O210" s="144" t="str">
        <f>IF(SP_NORTE!K231="","*",SP_NORTE!K231)</f>
        <v>*</v>
      </c>
      <c r="P210" s="143" t="str">
        <f>IF(SP_NORTE!N231="","*",SP_NORTE!N231)</f>
        <v>*</v>
      </c>
      <c r="Q210" s="143" t="str">
        <f>IF(SP_NORTE!O231="","*",SP_NORTE!O231)</f>
        <v>*</v>
      </c>
      <c r="R210" s="145" t="str">
        <f>IF(SP_NORTE!P231="","*",CONCATENATE(SP_NORTE!P231," ",SP_NORTE!Q231))</f>
        <v>*</v>
      </c>
      <c r="S210" s="145" t="str">
        <f>IF(SP_NORTE!U231="","*",SP_NORTE!U231)</f>
        <v>*</v>
      </c>
      <c r="T210" s="145" t="str">
        <f>IF(SP_NORTE!V231="","*",SP_NORTE!V231)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IF(SP_NORTE!X232="","*",SP_NORTE!X232)</f>
        <v>*</v>
      </c>
      <c r="B211" s="146" t="str">
        <f>IF(SP_NORTE!W232="","*",SP_NORTE!W232)</f>
        <v>*</v>
      </c>
      <c r="C211" s="146" t="str">
        <f>IF(SP_NORTE!Y232="","*",SP_NORTE!Y232)</f>
        <v>*</v>
      </c>
      <c r="D211" s="138" t="str">
        <f>IF(SP_NORTE!R232="","*",SP_NORTE!R232)</f>
        <v>-</v>
      </c>
      <c r="E211" s="138" t="str">
        <f>IF(SP_NORTE!S232="","*",SP_NORTE!S232)</f>
        <v>-</v>
      </c>
      <c r="F211" s="145" t="str">
        <f>IF(SP_NORTE!B232="","*",SP_NORTE!B232)</f>
        <v>*</v>
      </c>
      <c r="G211" s="145" t="str">
        <f>IF(SP_NORTE!D232="","*",SP_NORTE!D232)</f>
        <v>*</v>
      </c>
      <c r="H211" s="145" t="str">
        <f>IF(SP_NORTE!E232="","*",SP_NORTE!E232)</f>
        <v>*</v>
      </c>
      <c r="I211" s="145" t="str">
        <f>IF(SP_NORTE!G232="","*",SP_NORTE!G232)</f>
        <v>*</v>
      </c>
      <c r="J211" s="145" t="str">
        <f>IF(SP_NORTE!H232="","*",SP_NORTE!H232)</f>
        <v>*</v>
      </c>
      <c r="K211" s="138" t="str">
        <f>IF(SP_NORTE!L232="","*",SP_NORTE!L232)</f>
        <v>-</v>
      </c>
      <c r="L211" s="138" t="str">
        <f>IF(SP_NORTE!M232="","*",SP_NORTE!M232)</f>
        <v>-</v>
      </c>
      <c r="M211" s="139" t="str">
        <f>IF(SP_NORTE!I232="","*",SP_NORTE!I232)</f>
        <v>*</v>
      </c>
      <c r="N211" s="144" t="str">
        <f>IF(SP_NORTE!J232="","*",SP_NORTE!J232)</f>
        <v>*</v>
      </c>
      <c r="O211" s="144" t="str">
        <f>IF(SP_NORTE!K232="","*",SP_NORTE!K232)</f>
        <v>*</v>
      </c>
      <c r="P211" s="143" t="str">
        <f>IF(SP_NORTE!N232="","*",SP_NORTE!N232)</f>
        <v>*</v>
      </c>
      <c r="Q211" s="143" t="str">
        <f>IF(SP_NORTE!O232="","*",SP_NORTE!O232)</f>
        <v>*</v>
      </c>
      <c r="R211" s="145" t="str">
        <f>IF(SP_NORTE!P232="","*",CONCATENATE(SP_NORTE!P232," ",SP_NORTE!Q232))</f>
        <v>*</v>
      </c>
      <c r="S211" s="145" t="str">
        <f>IF(SP_NORTE!U232="","*",SP_NORTE!U232)</f>
        <v>*</v>
      </c>
      <c r="T211" s="145" t="str">
        <f>IF(SP_NORTE!V232="","*",SP_NORTE!V232)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IF(SP_NORTE!X233="","*",SP_NORTE!X233)</f>
        <v>*</v>
      </c>
      <c r="B212" s="146" t="str">
        <f>IF(SP_NORTE!W233="","*",SP_NORTE!W233)</f>
        <v>*</v>
      </c>
      <c r="C212" s="146" t="str">
        <f>IF(SP_NORTE!Y233="","*",SP_NORTE!Y233)</f>
        <v>*</v>
      </c>
      <c r="D212" s="138" t="str">
        <f>IF(SP_NORTE!R233="","*",SP_NORTE!R233)</f>
        <v>-</v>
      </c>
      <c r="E212" s="138" t="str">
        <f>IF(SP_NORTE!S233="","*",SP_NORTE!S233)</f>
        <v>-</v>
      </c>
      <c r="F212" s="145" t="str">
        <f>IF(SP_NORTE!B233="","*",SP_NORTE!B233)</f>
        <v>*</v>
      </c>
      <c r="G212" s="145" t="str">
        <f>IF(SP_NORTE!D233="","*",SP_NORTE!D233)</f>
        <v>*</v>
      </c>
      <c r="H212" s="145" t="str">
        <f>IF(SP_NORTE!E233="","*",SP_NORTE!E233)</f>
        <v>*</v>
      </c>
      <c r="I212" s="145" t="str">
        <f>IF(SP_NORTE!G233="","*",SP_NORTE!G233)</f>
        <v>*</v>
      </c>
      <c r="J212" s="145" t="str">
        <f>IF(SP_NORTE!H233="","*",SP_NORTE!H233)</f>
        <v>*</v>
      </c>
      <c r="K212" s="138" t="str">
        <f>IF(SP_NORTE!L233="","*",SP_NORTE!L233)</f>
        <v>-</v>
      </c>
      <c r="L212" s="138" t="str">
        <f>IF(SP_NORTE!M233="","*",SP_NORTE!M233)</f>
        <v>-</v>
      </c>
      <c r="M212" s="139" t="str">
        <f>IF(SP_NORTE!I233="","*",SP_NORTE!I233)</f>
        <v>*</v>
      </c>
      <c r="N212" s="144" t="str">
        <f>IF(SP_NORTE!J233="","*",SP_NORTE!J233)</f>
        <v>*</v>
      </c>
      <c r="O212" s="144" t="str">
        <f>IF(SP_NORTE!K233="","*",SP_NORTE!K233)</f>
        <v>*</v>
      </c>
      <c r="P212" s="143" t="str">
        <f>IF(SP_NORTE!N233="","*",SP_NORTE!N233)</f>
        <v>*</v>
      </c>
      <c r="Q212" s="143" t="str">
        <f>IF(SP_NORTE!O233="","*",SP_NORTE!O233)</f>
        <v>*</v>
      </c>
      <c r="R212" s="145" t="str">
        <f>IF(SP_NORTE!P233="","*",CONCATENATE(SP_NORTE!P233," ",SP_NORTE!Q233))</f>
        <v>*</v>
      </c>
      <c r="S212" s="145" t="str">
        <f>IF(SP_NORTE!U233="","*",SP_NORTE!U233)</f>
        <v>*</v>
      </c>
      <c r="T212" s="145" t="str">
        <f>IF(SP_NORTE!V233="","*",SP_NORTE!V233)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IF(SP_NORTE!X234="","*",SP_NORTE!X234)</f>
        <v>*</v>
      </c>
      <c r="B213" s="146" t="str">
        <f>IF(SP_NORTE!W234="","*",SP_NORTE!W234)</f>
        <v>*</v>
      </c>
      <c r="C213" s="146" t="str">
        <f>IF(SP_NORTE!Y234="","*",SP_NORTE!Y234)</f>
        <v>*</v>
      </c>
      <c r="D213" s="138" t="str">
        <f>IF(SP_NORTE!R234="","*",SP_NORTE!R234)</f>
        <v>-</v>
      </c>
      <c r="E213" s="138" t="str">
        <f>IF(SP_NORTE!S234="","*",SP_NORTE!S234)</f>
        <v>-</v>
      </c>
      <c r="F213" s="145" t="str">
        <f>IF(SP_NORTE!B234="","*",SP_NORTE!B234)</f>
        <v>*</v>
      </c>
      <c r="G213" s="145" t="str">
        <f>IF(SP_NORTE!D234="","*",SP_NORTE!D234)</f>
        <v>*</v>
      </c>
      <c r="H213" s="145" t="str">
        <f>IF(SP_NORTE!E234="","*",SP_NORTE!E234)</f>
        <v>*</v>
      </c>
      <c r="I213" s="145" t="str">
        <f>IF(SP_NORTE!G234="","*",SP_NORTE!G234)</f>
        <v>*</v>
      </c>
      <c r="J213" s="145" t="str">
        <f>IF(SP_NORTE!H234="","*",SP_NORTE!H234)</f>
        <v>*</v>
      </c>
      <c r="K213" s="138" t="str">
        <f>IF(SP_NORTE!L234="","*",SP_NORTE!L234)</f>
        <v>-</v>
      </c>
      <c r="L213" s="138" t="str">
        <f>IF(SP_NORTE!M234="","*",SP_NORTE!M234)</f>
        <v>-</v>
      </c>
      <c r="M213" s="139" t="str">
        <f>IF(SP_NORTE!I234="","*",SP_NORTE!I234)</f>
        <v>*</v>
      </c>
      <c r="N213" s="144" t="str">
        <f>IF(SP_NORTE!J234="","*",SP_NORTE!J234)</f>
        <v>*</v>
      </c>
      <c r="O213" s="144" t="str">
        <f>IF(SP_NORTE!K234="","*",SP_NORTE!K234)</f>
        <v>*</v>
      </c>
      <c r="P213" s="143" t="str">
        <f>IF(SP_NORTE!N234="","*",SP_NORTE!N234)</f>
        <v>*</v>
      </c>
      <c r="Q213" s="143" t="str">
        <f>IF(SP_NORTE!O234="","*",SP_NORTE!O234)</f>
        <v>*</v>
      </c>
      <c r="R213" s="145" t="str">
        <f>IF(SP_NORTE!P234="","*",CONCATENATE(SP_NORTE!P234," ",SP_NORTE!Q234))</f>
        <v>*</v>
      </c>
      <c r="S213" s="145" t="str">
        <f>IF(SP_NORTE!U234="","*",SP_NORTE!U234)</f>
        <v>*</v>
      </c>
      <c r="T213" s="145" t="str">
        <f>IF(SP_NORTE!V234="","*",SP_NORTE!V234)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IF(SP_NORTE!X235="","*",SP_NORTE!X235)</f>
        <v>*</v>
      </c>
      <c r="B214" s="146" t="str">
        <f>IF(SP_NORTE!W235="","*",SP_NORTE!W235)</f>
        <v>*</v>
      </c>
      <c r="C214" s="146" t="str">
        <f>IF(SP_NORTE!Y235="","*",SP_NORTE!Y235)</f>
        <v>*</v>
      </c>
      <c r="D214" s="138" t="str">
        <f>IF(SP_NORTE!R235="","*",SP_NORTE!R235)</f>
        <v>-</v>
      </c>
      <c r="E214" s="138" t="str">
        <f>IF(SP_NORTE!S235="","*",SP_NORTE!S235)</f>
        <v>-</v>
      </c>
      <c r="F214" s="145" t="str">
        <f>IF(SP_NORTE!B235="","*",SP_NORTE!B235)</f>
        <v>*</v>
      </c>
      <c r="G214" s="145" t="str">
        <f>IF(SP_NORTE!D235="","*",SP_NORTE!D235)</f>
        <v>*</v>
      </c>
      <c r="H214" s="145" t="str">
        <f>IF(SP_NORTE!E235="","*",SP_NORTE!E235)</f>
        <v>*</v>
      </c>
      <c r="I214" s="145" t="str">
        <f>IF(SP_NORTE!G235="","*",SP_NORTE!G235)</f>
        <v>*</v>
      </c>
      <c r="J214" s="145" t="str">
        <f>IF(SP_NORTE!H235="","*",SP_NORTE!H235)</f>
        <v>*</v>
      </c>
      <c r="K214" s="138" t="str">
        <f>IF(SP_NORTE!L235="","*",SP_NORTE!L235)</f>
        <v>-</v>
      </c>
      <c r="L214" s="138" t="str">
        <f>IF(SP_NORTE!M235="","*",SP_NORTE!M235)</f>
        <v>-</v>
      </c>
      <c r="M214" s="139" t="str">
        <f>IF(SP_NORTE!I235="","*",SP_NORTE!I235)</f>
        <v>*</v>
      </c>
      <c r="N214" s="144" t="str">
        <f>IF(SP_NORTE!J235="","*",SP_NORTE!J235)</f>
        <v>*</v>
      </c>
      <c r="O214" s="144" t="str">
        <f>IF(SP_NORTE!K235="","*",SP_NORTE!K235)</f>
        <v>*</v>
      </c>
      <c r="P214" s="143" t="str">
        <f>IF(SP_NORTE!N235="","*",SP_NORTE!N235)</f>
        <v>*</v>
      </c>
      <c r="Q214" s="143" t="str">
        <f>IF(SP_NORTE!O235="","*",SP_NORTE!O235)</f>
        <v>*</v>
      </c>
      <c r="R214" s="145" t="str">
        <f>IF(SP_NORTE!P235="","*",CONCATENATE(SP_NORTE!P235," ",SP_NORTE!Q235))</f>
        <v>*</v>
      </c>
      <c r="S214" s="145" t="str">
        <f>IF(SP_NORTE!U235="","*",SP_NORTE!U235)</f>
        <v>*</v>
      </c>
      <c r="T214" s="145" t="str">
        <f>IF(SP_NORTE!V235="","*",SP_NORTE!V235)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IF(SP_NORTE!X236="","*",SP_NORTE!X236)</f>
        <v>*</v>
      </c>
      <c r="B215" s="146" t="str">
        <f>IF(SP_NORTE!W236="","*",SP_NORTE!W236)</f>
        <v>*</v>
      </c>
      <c r="C215" s="146" t="str">
        <f>IF(SP_NORTE!Y236="","*",SP_NORTE!Y236)</f>
        <v>*</v>
      </c>
      <c r="D215" s="138" t="str">
        <f>IF(SP_NORTE!R236="","*",SP_NORTE!R236)</f>
        <v>-</v>
      </c>
      <c r="E215" s="138" t="str">
        <f>IF(SP_NORTE!S236="","*",SP_NORTE!S236)</f>
        <v>-</v>
      </c>
      <c r="F215" s="145" t="str">
        <f>IF(SP_NORTE!B236="","*",SP_NORTE!B236)</f>
        <v>*</v>
      </c>
      <c r="G215" s="145" t="str">
        <f>IF(SP_NORTE!D236="","*",SP_NORTE!D236)</f>
        <v>*</v>
      </c>
      <c r="H215" s="145" t="str">
        <f>IF(SP_NORTE!E236="","*",SP_NORTE!E236)</f>
        <v>*</v>
      </c>
      <c r="I215" s="145" t="str">
        <f>IF(SP_NORTE!G236="","*",SP_NORTE!G236)</f>
        <v>*</v>
      </c>
      <c r="J215" s="145" t="str">
        <f>IF(SP_NORTE!H236="","*",SP_NORTE!H236)</f>
        <v>*</v>
      </c>
      <c r="K215" s="138" t="str">
        <f>IF(SP_NORTE!L236="","*",SP_NORTE!L236)</f>
        <v>-</v>
      </c>
      <c r="L215" s="138" t="str">
        <f>IF(SP_NORTE!M236="","*",SP_NORTE!M236)</f>
        <v>-</v>
      </c>
      <c r="M215" s="139" t="str">
        <f>IF(SP_NORTE!I236="","*",SP_NORTE!I236)</f>
        <v>*</v>
      </c>
      <c r="N215" s="144" t="str">
        <f>IF(SP_NORTE!J236="","*",SP_NORTE!J236)</f>
        <v>*</v>
      </c>
      <c r="O215" s="144" t="str">
        <f>IF(SP_NORTE!K236="","*",SP_NORTE!K236)</f>
        <v>*</v>
      </c>
      <c r="P215" s="143" t="str">
        <f>IF(SP_NORTE!N236="","*",SP_NORTE!N236)</f>
        <v>*</v>
      </c>
      <c r="Q215" s="143" t="str">
        <f>IF(SP_NORTE!O236="","*",SP_NORTE!O236)</f>
        <v>*</v>
      </c>
      <c r="R215" s="145" t="str">
        <f>IF(SP_NORTE!P236="","*",CONCATENATE(SP_NORTE!P236," ",SP_NORTE!Q236))</f>
        <v>*</v>
      </c>
      <c r="S215" s="145" t="str">
        <f>IF(SP_NORTE!U236="","*",SP_NORTE!U236)</f>
        <v>*</v>
      </c>
      <c r="T215" s="145" t="str">
        <f>IF(SP_NORTE!V236="","*",SP_NORTE!V236)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IF(SP_NORTE!X237="","*",SP_NORTE!X237)</f>
        <v>*</v>
      </c>
      <c r="B216" s="146" t="str">
        <f>IF(SP_NORTE!W237="","*",SP_NORTE!W237)</f>
        <v>*</v>
      </c>
      <c r="C216" s="146" t="str">
        <f>IF(SP_NORTE!Y237="","*",SP_NORTE!Y237)</f>
        <v>*</v>
      </c>
      <c r="D216" s="138" t="str">
        <f>IF(SP_NORTE!R237="","*",SP_NORTE!R237)</f>
        <v>-</v>
      </c>
      <c r="E216" s="138" t="str">
        <f>IF(SP_NORTE!S237="","*",SP_NORTE!S237)</f>
        <v>-</v>
      </c>
      <c r="F216" s="145" t="str">
        <f>IF(SP_NORTE!B237="","*",SP_NORTE!B237)</f>
        <v>*</v>
      </c>
      <c r="G216" s="145" t="str">
        <f>IF(SP_NORTE!D237="","*",SP_NORTE!D237)</f>
        <v>*</v>
      </c>
      <c r="H216" s="145" t="str">
        <f>IF(SP_NORTE!E237="","*",SP_NORTE!E237)</f>
        <v>*</v>
      </c>
      <c r="I216" s="145" t="str">
        <f>IF(SP_NORTE!G237="","*",SP_NORTE!G237)</f>
        <v>*</v>
      </c>
      <c r="J216" s="145" t="str">
        <f>IF(SP_NORTE!H237="","*",SP_NORTE!H237)</f>
        <v>*</v>
      </c>
      <c r="K216" s="138" t="str">
        <f>IF(SP_NORTE!L237="","*",SP_NORTE!L237)</f>
        <v>-</v>
      </c>
      <c r="L216" s="138" t="str">
        <f>IF(SP_NORTE!M237="","*",SP_NORTE!M237)</f>
        <v>-</v>
      </c>
      <c r="M216" s="139" t="str">
        <f>IF(SP_NORTE!I237="","*",SP_NORTE!I237)</f>
        <v>*</v>
      </c>
      <c r="N216" s="144" t="str">
        <f>IF(SP_NORTE!J237="","*",SP_NORTE!J237)</f>
        <v>*</v>
      </c>
      <c r="O216" s="144" t="str">
        <f>IF(SP_NORTE!K237="","*",SP_NORTE!K237)</f>
        <v>*</v>
      </c>
      <c r="P216" s="143" t="str">
        <f>IF(SP_NORTE!N237="","*",SP_NORTE!N237)</f>
        <v>*</v>
      </c>
      <c r="Q216" s="143" t="str">
        <f>IF(SP_NORTE!O237="","*",SP_NORTE!O237)</f>
        <v>*</v>
      </c>
      <c r="R216" s="145" t="str">
        <f>IF(SP_NORTE!P237="","*",CONCATENATE(SP_NORTE!P237," ",SP_NORTE!Q237))</f>
        <v>*</v>
      </c>
      <c r="S216" s="145" t="str">
        <f>IF(SP_NORTE!U237="","*",SP_NORTE!U237)</f>
        <v>*</v>
      </c>
      <c r="T216" s="145" t="str">
        <f>IF(SP_NORTE!V237="","*",SP_NORTE!V237)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IF(SP_NORTE!X238="","*",SP_NORTE!X238)</f>
        <v>*</v>
      </c>
      <c r="B217" s="146" t="str">
        <f>IF(SP_NORTE!W238="","*",SP_NORTE!W238)</f>
        <v>*</v>
      </c>
      <c r="C217" s="146" t="str">
        <f>IF(SP_NORTE!Y238="","*",SP_NORTE!Y238)</f>
        <v>*</v>
      </c>
      <c r="D217" s="138" t="str">
        <f>IF(SP_NORTE!R238="","*",SP_NORTE!R238)</f>
        <v>-</v>
      </c>
      <c r="E217" s="138" t="str">
        <f>IF(SP_NORTE!S238="","*",SP_NORTE!S238)</f>
        <v>-</v>
      </c>
      <c r="F217" s="145" t="str">
        <f>IF(SP_NORTE!B238="","*",SP_NORTE!B238)</f>
        <v>*</v>
      </c>
      <c r="G217" s="145" t="str">
        <f>IF(SP_NORTE!D238="","*",SP_NORTE!D238)</f>
        <v>*</v>
      </c>
      <c r="H217" s="145" t="str">
        <f>IF(SP_NORTE!E238="","*",SP_NORTE!E238)</f>
        <v>*</v>
      </c>
      <c r="I217" s="145" t="str">
        <f>IF(SP_NORTE!G238="","*",SP_NORTE!G238)</f>
        <v>*</v>
      </c>
      <c r="J217" s="145" t="str">
        <f>IF(SP_NORTE!H238="","*",SP_NORTE!H238)</f>
        <v>*</v>
      </c>
      <c r="K217" s="138" t="str">
        <f>IF(SP_NORTE!L238="","*",SP_NORTE!L238)</f>
        <v>-</v>
      </c>
      <c r="L217" s="138" t="str">
        <f>IF(SP_NORTE!M238="","*",SP_NORTE!M238)</f>
        <v>-</v>
      </c>
      <c r="M217" s="139" t="str">
        <f>IF(SP_NORTE!I238="","*",SP_NORTE!I238)</f>
        <v>*</v>
      </c>
      <c r="N217" s="144" t="str">
        <f>IF(SP_NORTE!J238="","*",SP_NORTE!J238)</f>
        <v>*</v>
      </c>
      <c r="O217" s="144" t="str">
        <f>IF(SP_NORTE!K238="","*",SP_NORTE!K238)</f>
        <v>*</v>
      </c>
      <c r="P217" s="143" t="str">
        <f>IF(SP_NORTE!N238="","*",SP_NORTE!N238)</f>
        <v>*</v>
      </c>
      <c r="Q217" s="143" t="str">
        <f>IF(SP_NORTE!O238="","*",SP_NORTE!O238)</f>
        <v>*</v>
      </c>
      <c r="R217" s="145" t="str">
        <f>IF(SP_NORTE!P238="","*",CONCATENATE(SP_NORTE!P238," ",SP_NORTE!Q238))</f>
        <v>*</v>
      </c>
      <c r="S217" s="145" t="str">
        <f>IF(SP_NORTE!U238="","*",SP_NORTE!U238)</f>
        <v>*</v>
      </c>
      <c r="T217" s="145" t="str">
        <f>IF(SP_NORTE!V238="","*",SP_NORTE!V238)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IF(SP_NORTE!X239="","*",SP_NORTE!X239)</f>
        <v>*</v>
      </c>
      <c r="B218" s="146" t="str">
        <f>IF(SP_NORTE!W239="","*",SP_NORTE!W239)</f>
        <v>*</v>
      </c>
      <c r="C218" s="146" t="str">
        <f>IF(SP_NORTE!Y239="","*",SP_NORTE!Y239)</f>
        <v>*</v>
      </c>
      <c r="D218" s="138" t="str">
        <f>IF(SP_NORTE!R239="","*",SP_NORTE!R239)</f>
        <v>-</v>
      </c>
      <c r="E218" s="138" t="str">
        <f>IF(SP_NORTE!S239="","*",SP_NORTE!S239)</f>
        <v>-</v>
      </c>
      <c r="F218" s="145" t="str">
        <f>IF(SP_NORTE!B239="","*",SP_NORTE!B239)</f>
        <v>*</v>
      </c>
      <c r="G218" s="145" t="str">
        <f>IF(SP_NORTE!D239="","*",SP_NORTE!D239)</f>
        <v>*</v>
      </c>
      <c r="H218" s="145" t="str">
        <f>IF(SP_NORTE!E239="","*",SP_NORTE!E239)</f>
        <v>*</v>
      </c>
      <c r="I218" s="145" t="str">
        <f>IF(SP_NORTE!G239="","*",SP_NORTE!G239)</f>
        <v>*</v>
      </c>
      <c r="J218" s="145" t="str">
        <f>IF(SP_NORTE!H239="","*",SP_NORTE!H239)</f>
        <v>*</v>
      </c>
      <c r="K218" s="138" t="str">
        <f>IF(SP_NORTE!L239="","*",SP_NORTE!L239)</f>
        <v>-</v>
      </c>
      <c r="L218" s="138" t="str">
        <f>IF(SP_NORTE!M239="","*",SP_NORTE!M239)</f>
        <v>-</v>
      </c>
      <c r="M218" s="139" t="str">
        <f>IF(SP_NORTE!I239="","*",SP_NORTE!I239)</f>
        <v>*</v>
      </c>
      <c r="N218" s="144" t="str">
        <f>IF(SP_NORTE!J239="","*",SP_NORTE!J239)</f>
        <v>*</v>
      </c>
      <c r="O218" s="144" t="str">
        <f>IF(SP_NORTE!K239="","*",SP_NORTE!K239)</f>
        <v>*</v>
      </c>
      <c r="P218" s="143" t="str">
        <f>IF(SP_NORTE!N239="","*",SP_NORTE!N239)</f>
        <v>*</v>
      </c>
      <c r="Q218" s="143" t="str">
        <f>IF(SP_NORTE!O239="","*",SP_NORTE!O239)</f>
        <v>*</v>
      </c>
      <c r="R218" s="145" t="str">
        <f>IF(SP_NORTE!P239="","*",CONCATENATE(SP_NORTE!P239," ",SP_NORTE!Q239))</f>
        <v>*</v>
      </c>
      <c r="S218" s="145" t="str">
        <f>IF(SP_NORTE!U239="","*",SP_NORTE!U239)</f>
        <v>*</v>
      </c>
      <c r="T218" s="145" t="str">
        <f>IF(SP_NORTE!V239="","*",SP_NORTE!V239)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IF(SP_NORTE!X240="","*",SP_NORTE!X240)</f>
        <v>*</v>
      </c>
      <c r="B219" s="146" t="str">
        <f>IF(SP_NORTE!W240="","*",SP_NORTE!W240)</f>
        <v>*</v>
      </c>
      <c r="C219" s="146" t="str">
        <f>IF(SP_NORTE!Y240="","*",SP_NORTE!Y240)</f>
        <v>*</v>
      </c>
      <c r="D219" s="138" t="str">
        <f>IF(SP_NORTE!R240="","*",SP_NORTE!R240)</f>
        <v>-</v>
      </c>
      <c r="E219" s="138" t="str">
        <f>IF(SP_NORTE!S240="","*",SP_NORTE!S240)</f>
        <v>-</v>
      </c>
      <c r="F219" s="145" t="str">
        <f>IF(SP_NORTE!B240="","*",SP_NORTE!B240)</f>
        <v>*</v>
      </c>
      <c r="G219" s="145" t="str">
        <f>IF(SP_NORTE!D240="","*",SP_NORTE!D240)</f>
        <v>*</v>
      </c>
      <c r="H219" s="145" t="str">
        <f>IF(SP_NORTE!E240="","*",SP_NORTE!E240)</f>
        <v>*</v>
      </c>
      <c r="I219" s="145" t="str">
        <f>IF(SP_NORTE!G240="","*",SP_NORTE!G240)</f>
        <v>*</v>
      </c>
      <c r="J219" s="145" t="str">
        <f>IF(SP_NORTE!H240="","*",SP_NORTE!H240)</f>
        <v>*</v>
      </c>
      <c r="K219" s="138" t="str">
        <f>IF(SP_NORTE!L240="","*",SP_NORTE!L240)</f>
        <v>-</v>
      </c>
      <c r="L219" s="138" t="str">
        <f>IF(SP_NORTE!M240="","*",SP_NORTE!M240)</f>
        <v>-</v>
      </c>
      <c r="M219" s="139" t="str">
        <f>IF(SP_NORTE!I240="","*",SP_NORTE!I240)</f>
        <v>*</v>
      </c>
      <c r="N219" s="144" t="str">
        <f>IF(SP_NORTE!J240="","*",SP_NORTE!J240)</f>
        <v>*</v>
      </c>
      <c r="O219" s="144" t="str">
        <f>IF(SP_NORTE!K240="","*",SP_NORTE!K240)</f>
        <v>*</v>
      </c>
      <c r="P219" s="143" t="str">
        <f>IF(SP_NORTE!N240="","*",SP_NORTE!N240)</f>
        <v>*</v>
      </c>
      <c r="Q219" s="143" t="str">
        <f>IF(SP_NORTE!O240="","*",SP_NORTE!O240)</f>
        <v>*</v>
      </c>
      <c r="R219" s="145" t="str">
        <f>IF(SP_NORTE!P240="","*",CONCATENATE(SP_NORTE!P240," ",SP_NORTE!Q240))</f>
        <v>*</v>
      </c>
      <c r="S219" s="145" t="str">
        <f>IF(SP_NORTE!U240="","*",SP_NORTE!U240)</f>
        <v>*</v>
      </c>
      <c r="T219" s="145" t="str">
        <f>IF(SP_NORTE!V240="","*",SP_NORTE!V240)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IF(SP_NORTE!X241="","*",SP_NORTE!X241)</f>
        <v>*</v>
      </c>
      <c r="B220" s="146" t="str">
        <f>IF(SP_NORTE!W241="","*",SP_NORTE!W241)</f>
        <v>*</v>
      </c>
      <c r="C220" s="146" t="str">
        <f>IF(SP_NORTE!Y241="","*",SP_NORTE!Y241)</f>
        <v>*</v>
      </c>
      <c r="D220" s="138" t="str">
        <f>IF(SP_NORTE!R241="","*",SP_NORTE!R241)</f>
        <v>-</v>
      </c>
      <c r="E220" s="138" t="str">
        <f>IF(SP_NORTE!S241="","*",SP_NORTE!S241)</f>
        <v>-</v>
      </c>
      <c r="F220" s="145" t="str">
        <f>IF(SP_NORTE!B241="","*",SP_NORTE!B241)</f>
        <v>*</v>
      </c>
      <c r="G220" s="145" t="str">
        <f>IF(SP_NORTE!D241="","*",SP_NORTE!D241)</f>
        <v>*</v>
      </c>
      <c r="H220" s="145" t="str">
        <f>IF(SP_NORTE!E241="","*",SP_NORTE!E241)</f>
        <v>*</v>
      </c>
      <c r="I220" s="145" t="str">
        <f>IF(SP_NORTE!G241="","*",SP_NORTE!G241)</f>
        <v>*</v>
      </c>
      <c r="J220" s="145" t="str">
        <f>IF(SP_NORTE!H241="","*",SP_NORTE!H241)</f>
        <v>*</v>
      </c>
      <c r="K220" s="138" t="str">
        <f>IF(SP_NORTE!L241="","*",SP_NORTE!L241)</f>
        <v>-</v>
      </c>
      <c r="L220" s="138" t="str">
        <f>IF(SP_NORTE!M241="","*",SP_NORTE!M241)</f>
        <v>-</v>
      </c>
      <c r="M220" s="139" t="str">
        <f>IF(SP_NORTE!I241="","*",SP_NORTE!I241)</f>
        <v>*</v>
      </c>
      <c r="N220" s="144" t="str">
        <f>IF(SP_NORTE!J241="","*",SP_NORTE!J241)</f>
        <v>*</v>
      </c>
      <c r="O220" s="144" t="str">
        <f>IF(SP_NORTE!K241="","*",SP_NORTE!K241)</f>
        <v>*</v>
      </c>
      <c r="P220" s="143" t="str">
        <f>IF(SP_NORTE!N241="","*",SP_NORTE!N241)</f>
        <v>*</v>
      </c>
      <c r="Q220" s="143" t="str">
        <f>IF(SP_NORTE!O241="","*",SP_NORTE!O241)</f>
        <v>*</v>
      </c>
      <c r="R220" s="145" t="str">
        <f>IF(SP_NORTE!P241="","*",CONCATENATE(SP_NORTE!P241," ",SP_NORTE!Q241))</f>
        <v>*</v>
      </c>
      <c r="S220" s="145" t="str">
        <f>IF(SP_NORTE!U241="","*",SP_NORTE!U241)</f>
        <v>*</v>
      </c>
      <c r="T220" s="145" t="str">
        <f>IF(SP_NORTE!V241="","*",SP_NORTE!V241)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IF(SP_NORTE!X242="","*",SP_NORTE!X242)</f>
        <v>*</v>
      </c>
      <c r="B221" s="146" t="str">
        <f>IF(SP_NORTE!W242="","*",SP_NORTE!W242)</f>
        <v>*</v>
      </c>
      <c r="C221" s="146" t="str">
        <f>IF(SP_NORTE!Y242="","*",SP_NORTE!Y242)</f>
        <v>*</v>
      </c>
      <c r="D221" s="138" t="str">
        <f>IF(SP_NORTE!R242="","*",SP_NORTE!R242)</f>
        <v>-</v>
      </c>
      <c r="E221" s="138" t="str">
        <f>IF(SP_NORTE!S242="","*",SP_NORTE!S242)</f>
        <v>-</v>
      </c>
      <c r="F221" s="145" t="str">
        <f>IF(SP_NORTE!B242="","*",SP_NORTE!B242)</f>
        <v>*</v>
      </c>
      <c r="G221" s="145" t="str">
        <f>IF(SP_NORTE!D242="","*",SP_NORTE!D242)</f>
        <v>*</v>
      </c>
      <c r="H221" s="145" t="str">
        <f>IF(SP_NORTE!E242="","*",SP_NORTE!E242)</f>
        <v>*</v>
      </c>
      <c r="I221" s="145" t="str">
        <f>IF(SP_NORTE!G242="","*",SP_NORTE!G242)</f>
        <v>*</v>
      </c>
      <c r="J221" s="145" t="str">
        <f>IF(SP_NORTE!H242="","*",SP_NORTE!H242)</f>
        <v>*</v>
      </c>
      <c r="K221" s="138" t="str">
        <f>IF(SP_NORTE!L242="","*",SP_NORTE!L242)</f>
        <v>-</v>
      </c>
      <c r="L221" s="138" t="str">
        <f>IF(SP_NORTE!M242="","*",SP_NORTE!M242)</f>
        <v>-</v>
      </c>
      <c r="M221" s="139" t="str">
        <f>IF(SP_NORTE!I242="","*",SP_NORTE!I242)</f>
        <v>*</v>
      </c>
      <c r="N221" s="144" t="str">
        <f>IF(SP_NORTE!J242="","*",SP_NORTE!J242)</f>
        <v>*</v>
      </c>
      <c r="O221" s="144" t="str">
        <f>IF(SP_NORTE!K242="","*",SP_NORTE!K242)</f>
        <v>*</v>
      </c>
      <c r="P221" s="143" t="str">
        <f>IF(SP_NORTE!N242="","*",SP_NORTE!N242)</f>
        <v>*</v>
      </c>
      <c r="Q221" s="143" t="str">
        <f>IF(SP_NORTE!O242="","*",SP_NORTE!O242)</f>
        <v>*</v>
      </c>
      <c r="R221" s="145" t="str">
        <f>IF(SP_NORTE!P242="","*",CONCATENATE(SP_NORTE!P242," ",SP_NORTE!Q242))</f>
        <v>*</v>
      </c>
      <c r="S221" s="145" t="str">
        <f>IF(SP_NORTE!U242="","*",SP_NORTE!U242)</f>
        <v>*</v>
      </c>
      <c r="T221" s="145" t="str">
        <f>IF(SP_NORTE!V242="","*",SP_NORTE!V242)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IF(SP_NORTE!X243="","*",SP_NORTE!X243)</f>
        <v>*</v>
      </c>
      <c r="B222" s="146" t="str">
        <f>IF(SP_NORTE!W243="","*",SP_NORTE!W243)</f>
        <v>*</v>
      </c>
      <c r="C222" s="146" t="str">
        <f>IF(SP_NORTE!Y243="","*",SP_NORTE!Y243)</f>
        <v>*</v>
      </c>
      <c r="D222" s="138" t="str">
        <f>IF(SP_NORTE!R243="","*",SP_NORTE!R243)</f>
        <v>-</v>
      </c>
      <c r="E222" s="138" t="str">
        <f>IF(SP_NORTE!S243="","*",SP_NORTE!S243)</f>
        <v>-</v>
      </c>
      <c r="F222" s="145" t="str">
        <f>IF(SP_NORTE!B243="","*",SP_NORTE!B243)</f>
        <v>*</v>
      </c>
      <c r="G222" s="145" t="str">
        <f>IF(SP_NORTE!D243="","*",SP_NORTE!D243)</f>
        <v>*</v>
      </c>
      <c r="H222" s="145" t="str">
        <f>IF(SP_NORTE!E243="","*",SP_NORTE!E243)</f>
        <v>*</v>
      </c>
      <c r="I222" s="145" t="str">
        <f>IF(SP_NORTE!G243="","*",SP_NORTE!G243)</f>
        <v>*</v>
      </c>
      <c r="J222" s="145" t="str">
        <f>IF(SP_NORTE!H243="","*",SP_NORTE!H243)</f>
        <v>*</v>
      </c>
      <c r="K222" s="138" t="str">
        <f>IF(SP_NORTE!L243="","*",SP_NORTE!L243)</f>
        <v>-</v>
      </c>
      <c r="L222" s="138" t="str">
        <f>IF(SP_NORTE!M243="","*",SP_NORTE!M243)</f>
        <v>-</v>
      </c>
      <c r="M222" s="139" t="str">
        <f>IF(SP_NORTE!I243="","*",SP_NORTE!I243)</f>
        <v>*</v>
      </c>
      <c r="N222" s="144" t="str">
        <f>IF(SP_NORTE!J243="","*",SP_NORTE!J243)</f>
        <v>*</v>
      </c>
      <c r="O222" s="144" t="str">
        <f>IF(SP_NORTE!K243="","*",SP_NORTE!K243)</f>
        <v>*</v>
      </c>
      <c r="P222" s="143" t="str">
        <f>IF(SP_NORTE!N243="","*",SP_NORTE!N243)</f>
        <v>*</v>
      </c>
      <c r="Q222" s="143" t="str">
        <f>IF(SP_NORTE!O243="","*",SP_NORTE!O243)</f>
        <v>*</v>
      </c>
      <c r="R222" s="145" t="str">
        <f>IF(SP_NORTE!P243="","*",CONCATENATE(SP_NORTE!P243," ",SP_NORTE!Q243))</f>
        <v>*</v>
      </c>
      <c r="S222" s="145" t="str">
        <f>IF(SP_NORTE!U243="","*",SP_NORTE!U243)</f>
        <v>*</v>
      </c>
      <c r="T222" s="145" t="str">
        <f>IF(SP_NORTE!V243="","*",SP_NORTE!V243)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IF(SP_NORTE!X244="","*",SP_NORTE!X244)</f>
        <v>*</v>
      </c>
      <c r="B223" s="146" t="str">
        <f>IF(SP_NORTE!W244="","*",SP_NORTE!W244)</f>
        <v>*</v>
      </c>
      <c r="C223" s="146" t="str">
        <f>IF(SP_NORTE!Y244="","*",SP_NORTE!Y244)</f>
        <v>*</v>
      </c>
      <c r="D223" s="138" t="str">
        <f>IF(SP_NORTE!R244="","*",SP_NORTE!R244)</f>
        <v>-</v>
      </c>
      <c r="E223" s="138" t="str">
        <f>IF(SP_NORTE!S244="","*",SP_NORTE!S244)</f>
        <v>-</v>
      </c>
      <c r="F223" s="145" t="str">
        <f>IF(SP_NORTE!B244="","*",SP_NORTE!B244)</f>
        <v>*</v>
      </c>
      <c r="G223" s="145" t="str">
        <f>IF(SP_NORTE!D244="","*",SP_NORTE!D244)</f>
        <v>*</v>
      </c>
      <c r="H223" s="145" t="str">
        <f>IF(SP_NORTE!E244="","*",SP_NORTE!E244)</f>
        <v>*</v>
      </c>
      <c r="I223" s="145" t="str">
        <f>IF(SP_NORTE!G244="","*",SP_NORTE!G244)</f>
        <v>*</v>
      </c>
      <c r="J223" s="145" t="str">
        <f>IF(SP_NORTE!H244="","*",SP_NORTE!H244)</f>
        <v>*</v>
      </c>
      <c r="K223" s="138" t="str">
        <f>IF(SP_NORTE!L244="","*",SP_NORTE!L244)</f>
        <v>-</v>
      </c>
      <c r="L223" s="138" t="str">
        <f>IF(SP_NORTE!M244="","*",SP_NORTE!M244)</f>
        <v>-</v>
      </c>
      <c r="M223" s="139" t="str">
        <f>IF(SP_NORTE!I244="","*",SP_NORTE!I244)</f>
        <v>*</v>
      </c>
      <c r="N223" s="144" t="str">
        <f>IF(SP_NORTE!J244="","*",SP_NORTE!J244)</f>
        <v>*</v>
      </c>
      <c r="O223" s="144" t="str">
        <f>IF(SP_NORTE!K244="","*",SP_NORTE!K244)</f>
        <v>*</v>
      </c>
      <c r="P223" s="143" t="str">
        <f>IF(SP_NORTE!N244="","*",SP_NORTE!N244)</f>
        <v>*</v>
      </c>
      <c r="Q223" s="143" t="str">
        <f>IF(SP_NORTE!O244="","*",SP_NORTE!O244)</f>
        <v>*</v>
      </c>
      <c r="R223" s="145" t="str">
        <f>IF(SP_NORTE!P244="","*",CONCATENATE(SP_NORTE!P244," ",SP_NORTE!Q244))</f>
        <v>*</v>
      </c>
      <c r="S223" s="145" t="str">
        <f>IF(SP_NORTE!U244="","*",SP_NORTE!U244)</f>
        <v>*</v>
      </c>
      <c r="T223" s="145" t="str">
        <f>IF(SP_NORTE!V244="","*",SP_NORTE!V244)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IF(SP_NORTE!X245="","*",SP_NORTE!X245)</f>
        <v>*</v>
      </c>
      <c r="B224" s="146" t="str">
        <f>IF(SP_NORTE!W245="","*",SP_NORTE!W245)</f>
        <v>*</v>
      </c>
      <c r="C224" s="146" t="str">
        <f>IF(SP_NORTE!Y245="","*",SP_NORTE!Y245)</f>
        <v>*</v>
      </c>
      <c r="D224" s="138" t="str">
        <f>IF(SP_NORTE!R245="","*",SP_NORTE!R245)</f>
        <v>-</v>
      </c>
      <c r="E224" s="138" t="str">
        <f>IF(SP_NORTE!S245="","*",SP_NORTE!S245)</f>
        <v>-</v>
      </c>
      <c r="F224" s="145" t="str">
        <f>IF(SP_NORTE!B245="","*",SP_NORTE!B245)</f>
        <v>*</v>
      </c>
      <c r="G224" s="145" t="str">
        <f>IF(SP_NORTE!D245="","*",SP_NORTE!D245)</f>
        <v>*</v>
      </c>
      <c r="H224" s="145" t="str">
        <f>IF(SP_NORTE!E245="","*",SP_NORTE!E245)</f>
        <v>*</v>
      </c>
      <c r="I224" s="145" t="str">
        <f>IF(SP_NORTE!G245="","*",SP_NORTE!G245)</f>
        <v>*</v>
      </c>
      <c r="J224" s="145" t="str">
        <f>IF(SP_NORTE!H245="","*",SP_NORTE!H245)</f>
        <v>*</v>
      </c>
      <c r="K224" s="138" t="str">
        <f>IF(SP_NORTE!L245="","*",SP_NORTE!L245)</f>
        <v>-</v>
      </c>
      <c r="L224" s="138" t="str">
        <f>IF(SP_NORTE!M245="","*",SP_NORTE!M245)</f>
        <v>-</v>
      </c>
      <c r="M224" s="139" t="str">
        <f>IF(SP_NORTE!I245="","*",SP_NORTE!I245)</f>
        <v>*</v>
      </c>
      <c r="N224" s="144" t="str">
        <f>IF(SP_NORTE!J245="","*",SP_NORTE!J245)</f>
        <v>*</v>
      </c>
      <c r="O224" s="144" t="str">
        <f>IF(SP_NORTE!K245="","*",SP_NORTE!K245)</f>
        <v>*</v>
      </c>
      <c r="P224" s="143" t="str">
        <f>IF(SP_NORTE!N245="","*",SP_NORTE!N245)</f>
        <v>*</v>
      </c>
      <c r="Q224" s="143" t="str">
        <f>IF(SP_NORTE!O245="","*",SP_NORTE!O245)</f>
        <v>*</v>
      </c>
      <c r="R224" s="145" t="str">
        <f>IF(SP_NORTE!P245="","*",CONCATENATE(SP_NORTE!P245," ",SP_NORTE!Q245))</f>
        <v>*</v>
      </c>
      <c r="S224" s="145" t="str">
        <f>IF(SP_NORTE!U245="","*",SP_NORTE!U245)</f>
        <v>*</v>
      </c>
      <c r="T224" s="145" t="str">
        <f>IF(SP_NORTE!V245="","*",SP_NORTE!V245)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IF(SP_NORTE!X246="","*",SP_NORTE!X246)</f>
        <v>*</v>
      </c>
      <c r="B225" s="146" t="str">
        <f>IF(SP_NORTE!W246="","*",SP_NORTE!W246)</f>
        <v>*</v>
      </c>
      <c r="C225" s="146" t="str">
        <f>IF(SP_NORTE!Y246="","*",SP_NORTE!Y246)</f>
        <v>*</v>
      </c>
      <c r="D225" s="138" t="str">
        <f>IF(SP_NORTE!R246="","*",SP_NORTE!R246)</f>
        <v>-</v>
      </c>
      <c r="E225" s="138" t="str">
        <f>IF(SP_NORTE!S246="","*",SP_NORTE!S246)</f>
        <v>-</v>
      </c>
      <c r="F225" s="145" t="str">
        <f>IF(SP_NORTE!B246="","*",SP_NORTE!B246)</f>
        <v>*</v>
      </c>
      <c r="G225" s="145" t="str">
        <f>IF(SP_NORTE!D246="","*",SP_NORTE!D246)</f>
        <v>*</v>
      </c>
      <c r="H225" s="145" t="str">
        <f>IF(SP_NORTE!E246="","*",SP_NORTE!E246)</f>
        <v>*</v>
      </c>
      <c r="I225" s="145" t="str">
        <f>IF(SP_NORTE!G246="","*",SP_NORTE!G246)</f>
        <v>*</v>
      </c>
      <c r="J225" s="145" t="str">
        <f>IF(SP_NORTE!H246="","*",SP_NORTE!H246)</f>
        <v>*</v>
      </c>
      <c r="K225" s="138" t="str">
        <f>IF(SP_NORTE!L246="","*",SP_NORTE!L246)</f>
        <v>-</v>
      </c>
      <c r="L225" s="138" t="str">
        <f>IF(SP_NORTE!M246="","*",SP_NORTE!M246)</f>
        <v>-</v>
      </c>
      <c r="M225" s="139" t="str">
        <f>IF(SP_NORTE!I246="","*",SP_NORTE!I246)</f>
        <v>*</v>
      </c>
      <c r="N225" s="144" t="str">
        <f>IF(SP_NORTE!J246="","*",SP_NORTE!J246)</f>
        <v>*</v>
      </c>
      <c r="O225" s="144" t="str">
        <f>IF(SP_NORTE!K246="","*",SP_NORTE!K246)</f>
        <v>*</v>
      </c>
      <c r="P225" s="143" t="str">
        <f>IF(SP_NORTE!N246="","*",SP_NORTE!N246)</f>
        <v>*</v>
      </c>
      <c r="Q225" s="143" t="str">
        <f>IF(SP_NORTE!O246="","*",SP_NORTE!O246)</f>
        <v>*</v>
      </c>
      <c r="R225" s="145" t="str">
        <f>IF(SP_NORTE!P246="","*",CONCATENATE(SP_NORTE!P246," ",SP_NORTE!Q246))</f>
        <v>*</v>
      </c>
      <c r="S225" s="145" t="str">
        <f>IF(SP_NORTE!U246="","*",SP_NORTE!U246)</f>
        <v>*</v>
      </c>
      <c r="T225" s="145" t="str">
        <f>IF(SP_NORTE!V246="","*",SP_NORTE!V246)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IF(SP_NORTE!X247="","*",SP_NORTE!X247)</f>
        <v>*</v>
      </c>
      <c r="B226" s="146" t="str">
        <f>IF(SP_NORTE!W247="","*",SP_NORTE!W247)</f>
        <v>*</v>
      </c>
      <c r="C226" s="146" t="str">
        <f>IF(SP_NORTE!Y247="","*",SP_NORTE!Y247)</f>
        <v>*</v>
      </c>
      <c r="D226" s="138" t="str">
        <f>IF(SP_NORTE!R247="","*",SP_NORTE!R247)</f>
        <v>-</v>
      </c>
      <c r="E226" s="138" t="str">
        <f>IF(SP_NORTE!S247="","*",SP_NORTE!S247)</f>
        <v>-</v>
      </c>
      <c r="F226" s="145" t="str">
        <f>IF(SP_NORTE!B247="","*",SP_NORTE!B247)</f>
        <v>*</v>
      </c>
      <c r="G226" s="145" t="str">
        <f>IF(SP_NORTE!D247="","*",SP_NORTE!D247)</f>
        <v>*</v>
      </c>
      <c r="H226" s="145" t="str">
        <f>IF(SP_NORTE!E247="","*",SP_NORTE!E247)</f>
        <v>*</v>
      </c>
      <c r="I226" s="145" t="str">
        <f>IF(SP_NORTE!G247="","*",SP_NORTE!G247)</f>
        <v>*</v>
      </c>
      <c r="J226" s="145" t="str">
        <f>IF(SP_NORTE!H247="","*",SP_NORTE!H247)</f>
        <v>*</v>
      </c>
      <c r="K226" s="138" t="str">
        <f>IF(SP_NORTE!L247="","*",SP_NORTE!L247)</f>
        <v>-</v>
      </c>
      <c r="L226" s="138" t="str">
        <f>IF(SP_NORTE!M247="","*",SP_NORTE!M247)</f>
        <v>-</v>
      </c>
      <c r="M226" s="139" t="str">
        <f>IF(SP_NORTE!I247="","*",SP_NORTE!I247)</f>
        <v>*</v>
      </c>
      <c r="N226" s="144" t="str">
        <f>IF(SP_NORTE!J247="","*",SP_NORTE!J247)</f>
        <v>*</v>
      </c>
      <c r="O226" s="144" t="str">
        <f>IF(SP_NORTE!K247="","*",SP_NORTE!K247)</f>
        <v>*</v>
      </c>
      <c r="P226" s="143" t="str">
        <f>IF(SP_NORTE!N247="","*",SP_NORTE!N247)</f>
        <v>*</v>
      </c>
      <c r="Q226" s="143" t="str">
        <f>IF(SP_NORTE!O247="","*",SP_NORTE!O247)</f>
        <v>*</v>
      </c>
      <c r="R226" s="145" t="str">
        <f>IF(SP_NORTE!P247="","*",CONCATENATE(SP_NORTE!P247," ",SP_NORTE!Q247))</f>
        <v>*</v>
      </c>
      <c r="S226" s="145" t="str">
        <f>IF(SP_NORTE!U247="","*",SP_NORTE!U247)</f>
        <v>*</v>
      </c>
      <c r="T226" s="145" t="str">
        <f>IF(SP_NORTE!V247="","*",SP_NORTE!V247)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IF(SP_NORTE!X248="","*",SP_NORTE!X248)</f>
        <v>*</v>
      </c>
      <c r="B227" s="146" t="str">
        <f>IF(SP_NORTE!W248="","*",SP_NORTE!W248)</f>
        <v>*</v>
      </c>
      <c r="C227" s="146" t="str">
        <f>IF(SP_NORTE!Y248="","*",SP_NORTE!Y248)</f>
        <v>*</v>
      </c>
      <c r="D227" s="138" t="str">
        <f>IF(SP_NORTE!R248="","*",SP_NORTE!R248)</f>
        <v>-</v>
      </c>
      <c r="E227" s="138" t="str">
        <f>IF(SP_NORTE!S248="","*",SP_NORTE!S248)</f>
        <v>-</v>
      </c>
      <c r="F227" s="145" t="str">
        <f>IF(SP_NORTE!B248="","*",SP_NORTE!B248)</f>
        <v>*</v>
      </c>
      <c r="G227" s="145" t="str">
        <f>IF(SP_NORTE!D248="","*",SP_NORTE!D248)</f>
        <v>*</v>
      </c>
      <c r="H227" s="145" t="str">
        <f>IF(SP_NORTE!E248="","*",SP_NORTE!E248)</f>
        <v>*</v>
      </c>
      <c r="I227" s="145" t="str">
        <f>IF(SP_NORTE!G248="","*",SP_NORTE!G248)</f>
        <v>*</v>
      </c>
      <c r="J227" s="145" t="str">
        <f>IF(SP_NORTE!H248="","*",SP_NORTE!H248)</f>
        <v>*</v>
      </c>
      <c r="K227" s="138" t="str">
        <f>IF(SP_NORTE!L248="","*",SP_NORTE!L248)</f>
        <v>-</v>
      </c>
      <c r="L227" s="138" t="str">
        <f>IF(SP_NORTE!M248="","*",SP_NORTE!M248)</f>
        <v>-</v>
      </c>
      <c r="M227" s="139" t="str">
        <f>IF(SP_NORTE!I248="","*",SP_NORTE!I248)</f>
        <v>*</v>
      </c>
      <c r="N227" s="144" t="str">
        <f>IF(SP_NORTE!J248="","*",SP_NORTE!J248)</f>
        <v>*</v>
      </c>
      <c r="O227" s="144" t="str">
        <f>IF(SP_NORTE!K248="","*",SP_NORTE!K248)</f>
        <v>*</v>
      </c>
      <c r="P227" s="143" t="str">
        <f>IF(SP_NORTE!N248="","*",SP_NORTE!N248)</f>
        <v>*</v>
      </c>
      <c r="Q227" s="143" t="str">
        <f>IF(SP_NORTE!O248="","*",SP_NORTE!O248)</f>
        <v>*</v>
      </c>
      <c r="R227" s="145" t="str">
        <f>IF(SP_NORTE!P248="","*",CONCATENATE(SP_NORTE!P248," ",SP_NORTE!Q248))</f>
        <v>*</v>
      </c>
      <c r="S227" s="145" t="str">
        <f>IF(SP_NORTE!U248="","*",SP_NORTE!U248)</f>
        <v>*</v>
      </c>
      <c r="T227" s="145" t="str">
        <f>IF(SP_NORTE!V248="","*",SP_NORTE!V248)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IF(SP_NORTE!X249="","*",SP_NORTE!X249)</f>
        <v>*</v>
      </c>
      <c r="B228" s="146" t="str">
        <f>IF(SP_NORTE!W249="","*",SP_NORTE!W249)</f>
        <v>*</v>
      </c>
      <c r="C228" s="146" t="str">
        <f>IF(SP_NORTE!Y249="","*",SP_NORTE!Y249)</f>
        <v>*</v>
      </c>
      <c r="D228" s="138" t="str">
        <f>IF(SP_NORTE!R249="","*",SP_NORTE!R249)</f>
        <v>-</v>
      </c>
      <c r="E228" s="138" t="str">
        <f>IF(SP_NORTE!S249="","*",SP_NORTE!S249)</f>
        <v>-</v>
      </c>
      <c r="F228" s="145" t="str">
        <f>IF(SP_NORTE!B249="","*",SP_NORTE!B249)</f>
        <v>*</v>
      </c>
      <c r="G228" s="145" t="str">
        <f>IF(SP_NORTE!D249="","*",SP_NORTE!D249)</f>
        <v>*</v>
      </c>
      <c r="H228" s="145" t="str">
        <f>IF(SP_NORTE!E249="","*",SP_NORTE!E249)</f>
        <v>*</v>
      </c>
      <c r="I228" s="145" t="str">
        <f>IF(SP_NORTE!G249="","*",SP_NORTE!G249)</f>
        <v>*</v>
      </c>
      <c r="J228" s="145" t="str">
        <f>IF(SP_NORTE!H249="","*",SP_NORTE!H249)</f>
        <v>*</v>
      </c>
      <c r="K228" s="138" t="str">
        <f>IF(SP_NORTE!L249="","*",SP_NORTE!L249)</f>
        <v>-</v>
      </c>
      <c r="L228" s="138" t="str">
        <f>IF(SP_NORTE!M249="","*",SP_NORTE!M249)</f>
        <v>-</v>
      </c>
      <c r="M228" s="139" t="str">
        <f>IF(SP_NORTE!I249="","*",SP_NORTE!I249)</f>
        <v>*</v>
      </c>
      <c r="N228" s="144" t="str">
        <f>IF(SP_NORTE!J249="","*",SP_NORTE!J249)</f>
        <v>*</v>
      </c>
      <c r="O228" s="144" t="str">
        <f>IF(SP_NORTE!K249="","*",SP_NORTE!K249)</f>
        <v>*</v>
      </c>
      <c r="P228" s="143" t="str">
        <f>IF(SP_NORTE!N249="","*",SP_NORTE!N249)</f>
        <v>*</v>
      </c>
      <c r="Q228" s="143" t="str">
        <f>IF(SP_NORTE!O249="","*",SP_NORTE!O249)</f>
        <v>*</v>
      </c>
      <c r="R228" s="145" t="str">
        <f>IF(SP_NORTE!P249="","*",CONCATENATE(SP_NORTE!P249," ",SP_NORTE!Q249))</f>
        <v>*</v>
      </c>
      <c r="S228" s="145" t="str">
        <f>IF(SP_NORTE!U249="","*",SP_NORTE!U249)</f>
        <v>*</v>
      </c>
      <c r="T228" s="145" t="str">
        <f>IF(SP_NORTE!V249="","*",SP_NORTE!V249)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IF(SP_NORTE!X250="","*",SP_NORTE!X250)</f>
        <v>*</v>
      </c>
      <c r="B229" s="146" t="str">
        <f>IF(SP_NORTE!W250="","*",SP_NORTE!W250)</f>
        <v>*</v>
      </c>
      <c r="C229" s="146" t="str">
        <f>IF(SP_NORTE!Y250="","*",SP_NORTE!Y250)</f>
        <v>*</v>
      </c>
      <c r="D229" s="138" t="str">
        <f>IF(SP_NORTE!R250="","*",SP_NORTE!R250)</f>
        <v>-</v>
      </c>
      <c r="E229" s="138" t="str">
        <f>IF(SP_NORTE!S250="","*",SP_NORTE!S250)</f>
        <v>-</v>
      </c>
      <c r="F229" s="145" t="str">
        <f>IF(SP_NORTE!B250="","*",SP_NORTE!B250)</f>
        <v>*</v>
      </c>
      <c r="G229" s="145" t="str">
        <f>IF(SP_NORTE!D250="","*",SP_NORTE!D250)</f>
        <v>*</v>
      </c>
      <c r="H229" s="145" t="str">
        <f>IF(SP_NORTE!E250="","*",SP_NORTE!E250)</f>
        <v>*</v>
      </c>
      <c r="I229" s="145" t="str">
        <f>IF(SP_NORTE!G250="","*",SP_NORTE!G250)</f>
        <v>*</v>
      </c>
      <c r="J229" s="145" t="str">
        <f>IF(SP_NORTE!H250="","*",SP_NORTE!H250)</f>
        <v>*</v>
      </c>
      <c r="K229" s="138" t="str">
        <f>IF(SP_NORTE!L250="","*",SP_NORTE!L250)</f>
        <v>-</v>
      </c>
      <c r="L229" s="138" t="str">
        <f>IF(SP_NORTE!M250="","*",SP_NORTE!M250)</f>
        <v>-</v>
      </c>
      <c r="M229" s="139" t="str">
        <f>IF(SP_NORTE!I250="","*",SP_NORTE!I250)</f>
        <v>*</v>
      </c>
      <c r="N229" s="144" t="str">
        <f>IF(SP_NORTE!J250="","*",SP_NORTE!J250)</f>
        <v>*</v>
      </c>
      <c r="O229" s="144" t="str">
        <f>IF(SP_NORTE!K250="","*",SP_NORTE!K250)</f>
        <v>*</v>
      </c>
      <c r="P229" s="143" t="str">
        <f>IF(SP_NORTE!N250="","*",SP_NORTE!N250)</f>
        <v>*</v>
      </c>
      <c r="Q229" s="143" t="str">
        <f>IF(SP_NORTE!O250="","*",SP_NORTE!O250)</f>
        <v>*</v>
      </c>
      <c r="R229" s="145" t="str">
        <f>IF(SP_NORTE!P250="","*",CONCATENATE(SP_NORTE!P250," ",SP_NORTE!Q250))</f>
        <v>*</v>
      </c>
      <c r="S229" s="145" t="str">
        <f>IF(SP_NORTE!U250="","*",SP_NORTE!U250)</f>
        <v>*</v>
      </c>
      <c r="T229" s="145" t="str">
        <f>IF(SP_NORTE!V250="","*",SP_NORTE!V250)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IF(SP_NORTE!X251="","*",SP_NORTE!X251)</f>
        <v>*</v>
      </c>
      <c r="B230" s="146" t="str">
        <f>IF(SP_NORTE!W251="","*",SP_NORTE!W251)</f>
        <v>*</v>
      </c>
      <c r="C230" s="146" t="str">
        <f>IF(SP_NORTE!Y251="","*",SP_NORTE!Y251)</f>
        <v>*</v>
      </c>
      <c r="D230" s="138" t="str">
        <f>IF(SP_NORTE!R251="","*",SP_NORTE!R251)</f>
        <v>-</v>
      </c>
      <c r="E230" s="138" t="str">
        <f>IF(SP_NORTE!S251="","*",SP_NORTE!S251)</f>
        <v>-</v>
      </c>
      <c r="F230" s="145" t="str">
        <f>IF(SP_NORTE!B251="","*",SP_NORTE!B251)</f>
        <v>*</v>
      </c>
      <c r="G230" s="145" t="str">
        <f>IF(SP_NORTE!D251="","*",SP_NORTE!D251)</f>
        <v>*</v>
      </c>
      <c r="H230" s="145" t="str">
        <f>IF(SP_NORTE!E251="","*",SP_NORTE!E251)</f>
        <v>*</v>
      </c>
      <c r="I230" s="145" t="str">
        <f>IF(SP_NORTE!G251="","*",SP_NORTE!G251)</f>
        <v>*</v>
      </c>
      <c r="J230" s="145" t="str">
        <f>IF(SP_NORTE!H251="","*",SP_NORTE!H251)</f>
        <v>*</v>
      </c>
      <c r="K230" s="138" t="str">
        <f>IF(SP_NORTE!L251="","*",SP_NORTE!L251)</f>
        <v>-</v>
      </c>
      <c r="L230" s="138" t="str">
        <f>IF(SP_NORTE!M251="","*",SP_NORTE!M251)</f>
        <v>-</v>
      </c>
      <c r="M230" s="139" t="str">
        <f>IF(SP_NORTE!I251="","*",SP_NORTE!I251)</f>
        <v>*</v>
      </c>
      <c r="N230" s="144" t="str">
        <f>IF(SP_NORTE!J251="","*",SP_NORTE!J251)</f>
        <v>*</v>
      </c>
      <c r="O230" s="144" t="str">
        <f>IF(SP_NORTE!K251="","*",SP_NORTE!K251)</f>
        <v>*</v>
      </c>
      <c r="P230" s="143" t="str">
        <f>IF(SP_NORTE!N251="","*",SP_NORTE!N251)</f>
        <v>*</v>
      </c>
      <c r="Q230" s="143" t="str">
        <f>IF(SP_NORTE!O251="","*",SP_NORTE!O251)</f>
        <v>*</v>
      </c>
      <c r="R230" s="145" t="str">
        <f>IF(SP_NORTE!P251="","*",CONCATENATE(SP_NORTE!P251," ",SP_NORTE!Q251))</f>
        <v>*</v>
      </c>
      <c r="S230" s="145" t="str">
        <f>IF(SP_NORTE!U251="","*",SP_NORTE!U251)</f>
        <v>*</v>
      </c>
      <c r="T230" s="145" t="str">
        <f>IF(SP_NORTE!V251="","*",SP_NORTE!V251)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IF(SP_NORTE!X252="","*",SP_NORTE!X252)</f>
        <v>*</v>
      </c>
      <c r="B231" s="146" t="str">
        <f>IF(SP_NORTE!W252="","*",SP_NORTE!W252)</f>
        <v>*</v>
      </c>
      <c r="C231" s="146" t="str">
        <f>IF(SP_NORTE!Y252="","*",SP_NORTE!Y252)</f>
        <v>*</v>
      </c>
      <c r="D231" s="138" t="str">
        <f>IF(SP_NORTE!R252="","*",SP_NORTE!R252)</f>
        <v>-</v>
      </c>
      <c r="E231" s="138" t="str">
        <f>IF(SP_NORTE!S252="","*",SP_NORTE!S252)</f>
        <v>-</v>
      </c>
      <c r="F231" s="145" t="str">
        <f>IF(SP_NORTE!B252="","*",SP_NORTE!B252)</f>
        <v>*</v>
      </c>
      <c r="G231" s="145" t="str">
        <f>IF(SP_NORTE!D252="","*",SP_NORTE!D252)</f>
        <v>*</v>
      </c>
      <c r="H231" s="145" t="str">
        <f>IF(SP_NORTE!E252="","*",SP_NORTE!E252)</f>
        <v>*</v>
      </c>
      <c r="I231" s="145" t="str">
        <f>IF(SP_NORTE!G252="","*",SP_NORTE!G252)</f>
        <v>*</v>
      </c>
      <c r="J231" s="145" t="str">
        <f>IF(SP_NORTE!H252="","*",SP_NORTE!H252)</f>
        <v>*</v>
      </c>
      <c r="K231" s="138" t="str">
        <f>IF(SP_NORTE!L252="","*",SP_NORTE!L252)</f>
        <v>-</v>
      </c>
      <c r="L231" s="138" t="str">
        <f>IF(SP_NORTE!M252="","*",SP_NORTE!M252)</f>
        <v>-</v>
      </c>
      <c r="M231" s="139" t="str">
        <f>IF(SP_NORTE!I252="","*",SP_NORTE!I252)</f>
        <v>*</v>
      </c>
      <c r="N231" s="144" t="str">
        <f>IF(SP_NORTE!J252="","*",SP_NORTE!J252)</f>
        <v>*</v>
      </c>
      <c r="O231" s="144" t="str">
        <f>IF(SP_NORTE!K252="","*",SP_NORTE!K252)</f>
        <v>*</v>
      </c>
      <c r="P231" s="143" t="str">
        <f>IF(SP_NORTE!N252="","*",SP_NORTE!N252)</f>
        <v>*</v>
      </c>
      <c r="Q231" s="143" t="str">
        <f>IF(SP_NORTE!O252="","*",SP_NORTE!O252)</f>
        <v>*</v>
      </c>
      <c r="R231" s="145" t="str">
        <f>IF(SP_NORTE!P252="","*",CONCATENATE(SP_NORTE!P252," ",SP_NORTE!Q252))</f>
        <v>*</v>
      </c>
      <c r="S231" s="145" t="str">
        <f>IF(SP_NORTE!U252="","*",SP_NORTE!U252)</f>
        <v>*</v>
      </c>
      <c r="T231" s="145" t="str">
        <f>IF(SP_NORTE!V252="","*",SP_NORTE!V252)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IF(SP_NORTE!X253="","*",SP_NORTE!X253)</f>
        <v>*</v>
      </c>
      <c r="B232" s="146" t="str">
        <f>IF(SP_NORTE!W253="","*",SP_NORTE!W253)</f>
        <v>*</v>
      </c>
      <c r="C232" s="146" t="str">
        <f>IF(SP_NORTE!Y253="","*",SP_NORTE!Y253)</f>
        <v>*</v>
      </c>
      <c r="D232" s="138" t="str">
        <f>IF(SP_NORTE!R253="","*",SP_NORTE!R253)</f>
        <v>-</v>
      </c>
      <c r="E232" s="138" t="str">
        <f>IF(SP_NORTE!S253="","*",SP_NORTE!S253)</f>
        <v>-</v>
      </c>
      <c r="F232" s="145" t="str">
        <f>IF(SP_NORTE!B253="","*",SP_NORTE!B253)</f>
        <v>*</v>
      </c>
      <c r="G232" s="145" t="str">
        <f>IF(SP_NORTE!D253="","*",SP_NORTE!D253)</f>
        <v>*</v>
      </c>
      <c r="H232" s="145" t="str">
        <f>IF(SP_NORTE!E253="","*",SP_NORTE!E253)</f>
        <v>*</v>
      </c>
      <c r="I232" s="145" t="str">
        <f>IF(SP_NORTE!G253="","*",SP_NORTE!G253)</f>
        <v>*</v>
      </c>
      <c r="J232" s="145" t="str">
        <f>IF(SP_NORTE!H253="","*",SP_NORTE!H253)</f>
        <v>*</v>
      </c>
      <c r="K232" s="138" t="str">
        <f>IF(SP_NORTE!L253="","*",SP_NORTE!L253)</f>
        <v>-</v>
      </c>
      <c r="L232" s="138" t="str">
        <f>IF(SP_NORTE!M253="","*",SP_NORTE!M253)</f>
        <v>-</v>
      </c>
      <c r="M232" s="139" t="str">
        <f>IF(SP_NORTE!I253="","*",SP_NORTE!I253)</f>
        <v>*</v>
      </c>
      <c r="N232" s="144" t="str">
        <f>IF(SP_NORTE!J253="","*",SP_NORTE!J253)</f>
        <v>*</v>
      </c>
      <c r="O232" s="144" t="str">
        <f>IF(SP_NORTE!K253="","*",SP_NORTE!K253)</f>
        <v>*</v>
      </c>
      <c r="P232" s="143" t="str">
        <f>IF(SP_NORTE!N253="","*",SP_NORTE!N253)</f>
        <v>*</v>
      </c>
      <c r="Q232" s="143" t="str">
        <f>IF(SP_NORTE!O253="","*",SP_NORTE!O253)</f>
        <v>*</v>
      </c>
      <c r="R232" s="145" t="str">
        <f>IF(SP_NORTE!P253="","*",CONCATENATE(SP_NORTE!P253," ",SP_NORTE!Q253))</f>
        <v>*</v>
      </c>
      <c r="S232" s="145" t="str">
        <f>IF(SP_NORTE!U253="","*",SP_NORTE!U253)</f>
        <v>*</v>
      </c>
      <c r="T232" s="145" t="str">
        <f>IF(SP_NORTE!V253="","*",SP_NORTE!V253)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IF(SP_NORTE!X254="","*",SP_NORTE!X254)</f>
        <v>*</v>
      </c>
      <c r="B233" s="146" t="str">
        <f>IF(SP_NORTE!W254="","*",SP_NORTE!W254)</f>
        <v>*</v>
      </c>
      <c r="C233" s="146" t="str">
        <f>IF(SP_NORTE!Y254="","*",SP_NORTE!Y254)</f>
        <v>*</v>
      </c>
      <c r="D233" s="138" t="str">
        <f>IF(SP_NORTE!R254="","*",SP_NORTE!R254)</f>
        <v>-</v>
      </c>
      <c r="E233" s="138" t="str">
        <f>IF(SP_NORTE!S254="","*",SP_NORTE!S254)</f>
        <v>-</v>
      </c>
      <c r="F233" s="145" t="str">
        <f>IF(SP_NORTE!B254="","*",SP_NORTE!B254)</f>
        <v>*</v>
      </c>
      <c r="G233" s="145" t="str">
        <f>IF(SP_NORTE!D254="","*",SP_NORTE!D254)</f>
        <v>*</v>
      </c>
      <c r="H233" s="145" t="str">
        <f>IF(SP_NORTE!E254="","*",SP_NORTE!E254)</f>
        <v>*</v>
      </c>
      <c r="I233" s="145" t="str">
        <f>IF(SP_NORTE!G254="","*",SP_NORTE!G254)</f>
        <v>*</v>
      </c>
      <c r="J233" s="145" t="str">
        <f>IF(SP_NORTE!H254="","*",SP_NORTE!H254)</f>
        <v>*</v>
      </c>
      <c r="K233" s="138" t="str">
        <f>IF(SP_NORTE!L254="","*",SP_NORTE!L254)</f>
        <v>-</v>
      </c>
      <c r="L233" s="138" t="str">
        <f>IF(SP_NORTE!M254="","*",SP_NORTE!M254)</f>
        <v>-</v>
      </c>
      <c r="M233" s="139" t="str">
        <f>IF(SP_NORTE!I254="","*",SP_NORTE!I254)</f>
        <v>*</v>
      </c>
      <c r="N233" s="144" t="str">
        <f>IF(SP_NORTE!J254="","*",SP_NORTE!J254)</f>
        <v>*</v>
      </c>
      <c r="O233" s="144" t="str">
        <f>IF(SP_NORTE!K254="","*",SP_NORTE!K254)</f>
        <v>*</v>
      </c>
      <c r="P233" s="143" t="str">
        <f>IF(SP_NORTE!N254="","*",SP_NORTE!N254)</f>
        <v>*</v>
      </c>
      <c r="Q233" s="143" t="str">
        <f>IF(SP_NORTE!O254="","*",SP_NORTE!O254)</f>
        <v>*</v>
      </c>
      <c r="R233" s="145" t="str">
        <f>IF(SP_NORTE!P254="","*",CONCATENATE(SP_NORTE!P254," ",SP_NORTE!Q254))</f>
        <v>*</v>
      </c>
      <c r="S233" s="145" t="str">
        <f>IF(SP_NORTE!U254="","*",SP_NORTE!U254)</f>
        <v>*</v>
      </c>
      <c r="T233" s="145" t="str">
        <f>IF(SP_NORTE!V254="","*",SP_NORTE!V254)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IF(SP_NORTE!X255="","*",SP_NORTE!X255)</f>
        <v>*</v>
      </c>
      <c r="B234" s="146" t="str">
        <f>IF(SP_NORTE!W255="","*",SP_NORTE!W255)</f>
        <v>*</v>
      </c>
      <c r="C234" s="146" t="str">
        <f>IF(SP_NORTE!Y255="","*",SP_NORTE!Y255)</f>
        <v>*</v>
      </c>
      <c r="D234" s="138" t="str">
        <f>IF(SP_NORTE!R255="","*",SP_NORTE!R255)</f>
        <v>-</v>
      </c>
      <c r="E234" s="138" t="str">
        <f>IF(SP_NORTE!S255="","*",SP_NORTE!S255)</f>
        <v>-</v>
      </c>
      <c r="F234" s="145" t="str">
        <f>IF(SP_NORTE!B255="","*",SP_NORTE!B255)</f>
        <v>*</v>
      </c>
      <c r="G234" s="145" t="str">
        <f>IF(SP_NORTE!D255="","*",SP_NORTE!D255)</f>
        <v>*</v>
      </c>
      <c r="H234" s="145" t="str">
        <f>IF(SP_NORTE!E255="","*",SP_NORTE!E255)</f>
        <v>*</v>
      </c>
      <c r="I234" s="145" t="str">
        <f>IF(SP_NORTE!G255="","*",SP_NORTE!G255)</f>
        <v>*</v>
      </c>
      <c r="J234" s="145" t="str">
        <f>IF(SP_NORTE!H255="","*",SP_NORTE!H255)</f>
        <v>*</v>
      </c>
      <c r="K234" s="138" t="str">
        <f>IF(SP_NORTE!L255="","*",SP_NORTE!L255)</f>
        <v>-</v>
      </c>
      <c r="L234" s="138" t="str">
        <f>IF(SP_NORTE!M255="","*",SP_NORTE!M255)</f>
        <v>-</v>
      </c>
      <c r="M234" s="139" t="str">
        <f>IF(SP_NORTE!I255="","*",SP_NORTE!I255)</f>
        <v>*</v>
      </c>
      <c r="N234" s="144" t="str">
        <f>IF(SP_NORTE!J255="","*",SP_NORTE!J255)</f>
        <v>*</v>
      </c>
      <c r="O234" s="144" t="str">
        <f>IF(SP_NORTE!K255="","*",SP_NORTE!K255)</f>
        <v>*</v>
      </c>
      <c r="P234" s="143" t="str">
        <f>IF(SP_NORTE!N255="","*",SP_NORTE!N255)</f>
        <v>*</v>
      </c>
      <c r="Q234" s="143" t="str">
        <f>IF(SP_NORTE!O255="","*",SP_NORTE!O255)</f>
        <v>*</v>
      </c>
      <c r="R234" s="145" t="str">
        <f>IF(SP_NORTE!P255="","*",CONCATENATE(SP_NORTE!P255," ",SP_NORTE!Q255))</f>
        <v>*</v>
      </c>
      <c r="S234" s="145" t="str">
        <f>IF(SP_NORTE!U255="","*",SP_NORTE!U255)</f>
        <v>*</v>
      </c>
      <c r="T234" s="145" t="str">
        <f>IF(SP_NORTE!V255="","*",SP_NORTE!V255)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IF(SP_NORTE!X256="","*",SP_NORTE!X256)</f>
        <v>*</v>
      </c>
      <c r="B235" s="146" t="str">
        <f>IF(SP_NORTE!W256="","*",SP_NORTE!W256)</f>
        <v>*</v>
      </c>
      <c r="C235" s="146" t="str">
        <f>IF(SP_NORTE!Y256="","*",SP_NORTE!Y256)</f>
        <v>*</v>
      </c>
      <c r="D235" s="138" t="str">
        <f>IF(SP_NORTE!R256="","*",SP_NORTE!R256)</f>
        <v>-</v>
      </c>
      <c r="E235" s="138" t="str">
        <f>IF(SP_NORTE!S256="","*",SP_NORTE!S256)</f>
        <v>-</v>
      </c>
      <c r="F235" s="145" t="str">
        <f>IF(SP_NORTE!B256="","*",SP_NORTE!B256)</f>
        <v>*</v>
      </c>
      <c r="G235" s="145" t="str">
        <f>IF(SP_NORTE!D256="","*",SP_NORTE!D256)</f>
        <v>*</v>
      </c>
      <c r="H235" s="145" t="str">
        <f>IF(SP_NORTE!E256="","*",SP_NORTE!E256)</f>
        <v>*</v>
      </c>
      <c r="I235" s="145" t="str">
        <f>IF(SP_NORTE!G256="","*",SP_NORTE!G256)</f>
        <v>*</v>
      </c>
      <c r="J235" s="145" t="str">
        <f>IF(SP_NORTE!H256="","*",SP_NORTE!H256)</f>
        <v>*</v>
      </c>
      <c r="K235" s="138" t="str">
        <f>IF(SP_NORTE!L256="","*",SP_NORTE!L256)</f>
        <v>-</v>
      </c>
      <c r="L235" s="138" t="str">
        <f>IF(SP_NORTE!M256="","*",SP_NORTE!M256)</f>
        <v>-</v>
      </c>
      <c r="M235" s="139" t="str">
        <f>IF(SP_NORTE!I256="","*",SP_NORTE!I256)</f>
        <v>*</v>
      </c>
      <c r="N235" s="144" t="str">
        <f>IF(SP_NORTE!J256="","*",SP_NORTE!J256)</f>
        <v>*</v>
      </c>
      <c r="O235" s="144" t="str">
        <f>IF(SP_NORTE!K256="","*",SP_NORTE!K256)</f>
        <v>*</v>
      </c>
      <c r="P235" s="143" t="str">
        <f>IF(SP_NORTE!N256="","*",SP_NORTE!N256)</f>
        <v>*</v>
      </c>
      <c r="Q235" s="143" t="str">
        <f>IF(SP_NORTE!O256="","*",SP_NORTE!O256)</f>
        <v>*</v>
      </c>
      <c r="R235" s="145" t="str">
        <f>IF(SP_NORTE!P256="","*",CONCATENATE(SP_NORTE!P256," ",SP_NORTE!Q256))</f>
        <v>*</v>
      </c>
      <c r="S235" s="145" t="str">
        <f>IF(SP_NORTE!U256="","*",SP_NORTE!U256)</f>
        <v>*</v>
      </c>
      <c r="T235" s="145" t="str">
        <f>IF(SP_NORTE!V256="","*",SP_NORTE!V256)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1406</v>
      </c>
      <c r="C2" s="121" t="s">
        <v>997</v>
      </c>
      <c r="D2" s="76" t="s">
        <v>999</v>
      </c>
      <c r="E2" s="76" t="s">
        <v>1407</v>
      </c>
      <c r="F2" s="99" t="s">
        <v>1408</v>
      </c>
      <c r="G2" s="76" t="s">
        <v>1409</v>
      </c>
      <c r="H2" s="76" t="s">
        <v>1410</v>
      </c>
      <c r="I2" s="76" t="s">
        <v>1411</v>
      </c>
      <c r="J2" s="76" t="s">
        <v>1412</v>
      </c>
      <c r="K2" s="78" t="s">
        <v>1413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IF(SP_NORTE!X201="","*",SP_NORTE!X201)</f>
        <v>*</v>
      </c>
      <c r="C182" s="95">
        <f>IF(SP_NORTE!B201="","*",SP_NORTE!B201)</f>
        <v>46067</v>
      </c>
      <c r="D182" s="94" t="str">
        <f>IF(SP_NORTE!D201="","*",SP_NORTE!D201)</f>
        <v>V83</v>
      </c>
      <c r="E182" s="94" t="str">
        <f>IF(SP_NORTE!G201="","*",SP_NORTE!G201)</f>
        <v>ZIQ2</v>
      </c>
      <c r="F182" s="100" t="str">
        <f>IF(SP_NORTE!L201="","*",SP_NORTE!L201)</f>
        <v>ZRQ-ZQX</v>
      </c>
      <c r="G182" s="95" t="str">
        <f>IF(SP_NORTE!H201="","*",SP_NORTE!H201)</f>
        <v>ZIQ2</v>
      </c>
      <c r="H182" s="95" t="str">
        <f>IF(SP_NORTE!AA201="","*",SP_NORTE!AA201)</f>
        <v>*</v>
      </c>
      <c r="I182" s="95" t="str">
        <f>IF(SP_NORTE!AB201="","*",SP_NORTE!AB201)</f>
        <v>*</v>
      </c>
      <c r="J182" s="96" t="str">
        <f>IF(SP_NORTE!Z201="","*",SP_NORTE!Z201)</f>
        <v>*</v>
      </c>
      <c r="K182" s="97" t="str">
        <f>IF(SP_NORTE!AC201="","*",SP_NORTE!AC201)</f>
        <v>*</v>
      </c>
    </row>
    <row r="183" spans="2:11" hidden="1">
      <c r="B183" s="94" t="str">
        <f>IF(SP_NORTE!X202="","*",SP_NORTE!X202)</f>
        <v>*</v>
      </c>
      <c r="C183" s="95" t="str">
        <f>IF(SP_NORTE!B202="","*",SP_NORTE!B202)</f>
        <v>*</v>
      </c>
      <c r="D183" s="94" t="str">
        <f>IF(SP_NORTE!D202="","*",SP_NORTE!D202)</f>
        <v>*</v>
      </c>
      <c r="E183" s="94" t="str">
        <f>IF(SP_NORTE!G202="","*",SP_NORTE!G202)</f>
        <v>*</v>
      </c>
      <c r="F183" s="100" t="str">
        <f>IF(SP_NORTE!L202="","*",SP_NORTE!L202)</f>
        <v>-</v>
      </c>
      <c r="G183" s="95" t="str">
        <f>IF(SP_NORTE!H202="","*",SP_NORTE!H202)</f>
        <v>*</v>
      </c>
      <c r="H183" s="95" t="str">
        <f>IF(SP_NORTE!AA202="","*",SP_NORTE!AA202)</f>
        <v>*</v>
      </c>
      <c r="I183" s="95" t="str">
        <f>IF(SP_NORTE!AB202="","*",SP_NORTE!AB202)</f>
        <v>*</v>
      </c>
      <c r="J183" s="96" t="str">
        <f>IF(SP_NORTE!Z202="","*",SP_NORTE!Z202)</f>
        <v>*</v>
      </c>
      <c r="K183" s="97" t="str">
        <f>IF(SP_NORTE!AC202="","*",SP_NORTE!AC202)</f>
        <v>*</v>
      </c>
    </row>
    <row r="184" spans="2:11" hidden="1">
      <c r="B184" s="94" t="str">
        <f>IF(SP_NORTE!X203="","*",SP_NORTE!X203)</f>
        <v>*</v>
      </c>
      <c r="C184" s="95" t="str">
        <f>IF(SP_NORTE!B203="","*",SP_NORTE!B203)</f>
        <v>*</v>
      </c>
      <c r="D184" s="94" t="str">
        <f>IF(SP_NORTE!D203="","*",SP_NORTE!D203)</f>
        <v>*</v>
      </c>
      <c r="E184" s="94" t="str">
        <f>IF(SP_NORTE!G203="","*",SP_NORTE!G203)</f>
        <v>*</v>
      </c>
      <c r="F184" s="100" t="str">
        <f>IF(SP_NORTE!L203="","*",SP_NORTE!L203)</f>
        <v>-</v>
      </c>
      <c r="G184" s="95" t="str">
        <f>IF(SP_NORTE!H203="","*",SP_NORTE!H203)</f>
        <v>*</v>
      </c>
      <c r="H184" s="95" t="str">
        <f>IF(SP_NORTE!AA203="","*",SP_NORTE!AA203)</f>
        <v>*</v>
      </c>
      <c r="I184" s="95" t="str">
        <f>IF(SP_NORTE!AB203="","*",SP_NORTE!AB203)</f>
        <v>*</v>
      </c>
      <c r="J184" s="96" t="str">
        <f>IF(SP_NORTE!Z203="","*",SP_NORTE!Z203)</f>
        <v>*</v>
      </c>
      <c r="K184" s="97" t="str">
        <f>IF(SP_NORTE!AC203="","*",SP_NORTE!AC203)</f>
        <v>*</v>
      </c>
    </row>
    <row r="185" spans="2:11" hidden="1">
      <c r="B185" s="94" t="str">
        <f>IF(SP_NORTE!X204="","*",SP_NORTE!X204)</f>
        <v>*</v>
      </c>
      <c r="C185" s="95">
        <f>IF(SP_NORTE!B204="","*",SP_NORTE!B204)</f>
        <v>46068</v>
      </c>
      <c r="D185" s="94" t="str">
        <f>IF(SP_NORTE!D204="","*",SP_NORTE!D204)</f>
        <v>V87</v>
      </c>
      <c r="E185" s="94" t="str">
        <f>IF(SP_NORTE!G204="","*",SP_NORTE!G204)</f>
        <v>ZDP2</v>
      </c>
      <c r="F185" s="100" t="str">
        <f>IF(SP_NORTE!L204="","*",SP_NORTE!L204)</f>
        <v>ZGI-ZFN</v>
      </c>
      <c r="G185" s="95" t="str">
        <f>IF(SP_NORTE!H204="","*",SP_NORTE!H204)</f>
        <v>ZDP2</v>
      </c>
      <c r="H185" s="95" t="str">
        <f>IF(SP_NORTE!AA204="","*",SP_NORTE!AA204)</f>
        <v>FIXO</v>
      </c>
      <c r="I185" s="95" t="str">
        <f>IF(SP_NORTE!AB204="","*",SP_NORTE!AB204)</f>
        <v>ACIONAMENTO</v>
      </c>
      <c r="J185" s="96">
        <f>IF(SP_NORTE!Z204="","*",SP_NORTE!Z204)</f>
        <v>1</v>
      </c>
      <c r="K185" s="97">
        <f>IF(SP_NORTE!AC204="","*",SP_NORTE!AC204)</f>
        <v>0.29166666666666669</v>
      </c>
    </row>
    <row r="186" spans="2:11" hidden="1">
      <c r="B186" s="94" t="str">
        <f>IF(SP_NORTE!X205="","*",SP_NORTE!X205)</f>
        <v>*</v>
      </c>
      <c r="C186" s="95">
        <f>IF(SP_NORTE!B205="","*",SP_NORTE!B205)</f>
        <v>46068</v>
      </c>
      <c r="D186" s="94" t="str">
        <f>IF(SP_NORTE!D205="","*",SP_NORTE!D205)</f>
        <v>V88</v>
      </c>
      <c r="E186" s="94" t="str">
        <f>IF(SP_NORTE!G205="","*",SP_NORTE!G205)</f>
        <v>ZPN2</v>
      </c>
      <c r="F186" s="100" t="str">
        <f>IF(SP_NORTE!L205="","*",SP_NORTE!L205)</f>
        <v>ZCV-ZCT</v>
      </c>
      <c r="G186" s="95" t="str">
        <f>IF(SP_NORTE!H205="","*",SP_NORTE!H205)</f>
        <v>ZPN2</v>
      </c>
      <c r="H186" s="95" t="str">
        <f>IF(SP_NORTE!AA205="","*",SP_NORTE!AA205)</f>
        <v>*</v>
      </c>
      <c r="I186" s="95" t="str">
        <f>IF(SP_NORTE!AB205="","*",SP_NORTE!AB205)</f>
        <v>*</v>
      </c>
      <c r="J186" s="96" t="str">
        <f>IF(SP_NORTE!Z205="","*",SP_NORTE!Z205)</f>
        <v>*</v>
      </c>
      <c r="K186" s="97" t="str">
        <f>IF(SP_NORTE!AC205="","*",SP_NORTE!AC205)</f>
        <v>*</v>
      </c>
    </row>
    <row r="187" spans="2:11" hidden="1">
      <c r="B187" s="94" t="str">
        <f>IF(SP_NORTE!X208="","*",SP_NORTE!X208)</f>
        <v>*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1414</v>
      </c>
      <c r="D5" s="252"/>
      <c r="E5" s="252"/>
      <c r="F5" s="252"/>
      <c r="G5" s="252"/>
      <c r="H5" s="252"/>
      <c r="I5" s="252"/>
      <c r="J5" s="253"/>
      <c r="K5" s="254" t="s">
        <v>1415</v>
      </c>
      <c r="L5" s="255"/>
      <c r="M5" s="255"/>
      <c r="N5" s="255"/>
      <c r="O5" s="256" t="s">
        <v>1416</v>
      </c>
      <c r="P5" s="257"/>
    </row>
    <row r="6" spans="1:16" s="74" customFormat="1" ht="15" customHeight="1">
      <c r="A6" s="66" t="s">
        <v>1404</v>
      </c>
      <c r="B6" s="75" t="s">
        <v>1403</v>
      </c>
      <c r="C6" s="76" t="s">
        <v>1011</v>
      </c>
      <c r="D6" s="77" t="s">
        <v>1012</v>
      </c>
      <c r="E6" s="76" t="s">
        <v>1417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1418</v>
      </c>
      <c r="M6" s="80" t="s">
        <v>642</v>
      </c>
      <c r="N6" s="81" t="s">
        <v>1006</v>
      </c>
      <c r="O6" s="158" t="s">
        <v>1049</v>
      </c>
      <c r="P6" s="132" t="s">
        <v>1419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MC1 08:06, 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MC1 08:06, 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>
        <f>IF(SP_NORTE!BG185="","*",SP_NORTE!BG185)</f>
        <v>0</v>
      </c>
      <c r="P147" s="147" t="str">
        <f>IF($A$2=1,IF(SP_NORTE!BI185="","*",SP_NORTE!BI185),IF(SP_NORTE!BJ185="","*",SP_NORTE!BJ185))</f>
        <v xml:space="preserve">MC1 08:23, sem oportunidade de faixa, fluxo de trens 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IF(SP_NORTE!B201="","*",SP_NORTE!B201)</f>
        <v>46067</v>
      </c>
      <c r="B154" s="83" t="str">
        <f>IF(SP_NORTE!W201="","*",SP_NORTE!W201)</f>
        <v>Oportunidade</v>
      </c>
      <c r="C154" s="83" t="str">
        <f>IF(SP_NORTE!R201="","*",SP_NORTE!R201)</f>
        <v>SP NORTE</v>
      </c>
      <c r="D154" s="83" t="str">
        <f>IF(SP_NORTE!S201="","*",SP_NORTE!S201)</f>
        <v>ZRX-ZTI</v>
      </c>
      <c r="E154" s="83" t="str">
        <f>IF(SP_NORTE!D201="","*",SP_NORTE!D201)</f>
        <v>V83</v>
      </c>
      <c r="F154" s="83" t="str">
        <f>IF(SP_NORTE!G201="","*",SP_NORTE!G201)</f>
        <v>ZIQ2</v>
      </c>
      <c r="G154" s="83" t="str">
        <f>IF(SP_NORTE!L201="","*",SP_NORTE!L201)</f>
        <v>ZRQ-ZQX</v>
      </c>
      <c r="H154" s="116">
        <f>IF(SP_NORTE!J201="","*",SP_NORTE!J201)</f>
        <v>139.19999999999999</v>
      </c>
      <c r="I154" s="113">
        <f>IF(SP_NORTE!N201="","*",SP_NORTE!N201)</f>
        <v>0.33333333333333331</v>
      </c>
      <c r="J154" s="113">
        <f>IF(SP_NORTE!O201="","*",SP_NORTE!O201)</f>
        <v>8.3333333333333329E-2</v>
      </c>
      <c r="K154" s="83" t="str">
        <f>IF(SP_NORTE!AJ201="","*",SP_NORTE!AJ201)</f>
        <v>ZIQ2</v>
      </c>
      <c r="L154" s="83" t="str">
        <f>IF(SP_NORTE!AL201="","*",SP_NORTE!AL201)</f>
        <v>ZRQ-ZQX</v>
      </c>
      <c r="M154" s="83">
        <f>IF(SP_NORTE!AO201="","*",SP_NORTE!AO201)</f>
        <v>139.19999999999999</v>
      </c>
      <c r="N154" s="83" t="str">
        <f>IF(SP_NORTE!AL201="","*",SP_NORTE!AL201)</f>
        <v>ZRQ-ZQX</v>
      </c>
      <c r="O154" s="110" t="str">
        <f>IF(SP_NORTE!BG201="","*",SP_NORTE!BG201)</f>
        <v>*</v>
      </c>
      <c r="P154" s="147" t="str">
        <f>IF($A$2=1,IF(SP_NORTE!BI201="","*",SP_NORTE!BI201),IF(SP_NORTE!BJ201="","*",SP_NORTE!BJ201))</f>
        <v>*</v>
      </c>
    </row>
    <row r="155" spans="1:16">
      <c r="A155" s="82" t="str">
        <f>IF(SP_NORTE!B202="","*",SP_NORTE!B202)</f>
        <v>*</v>
      </c>
      <c r="B155" s="83" t="str">
        <f>IF(SP_NORTE!W202="","*",SP_NORTE!W202)</f>
        <v>*</v>
      </c>
      <c r="C155" s="83" t="str">
        <f>IF(SP_NORTE!R202="","*",SP_NORTE!R202)</f>
        <v>-</v>
      </c>
      <c r="D155" s="83" t="str">
        <f>IF(SP_NORTE!S202="","*",SP_NORTE!S202)</f>
        <v>-</v>
      </c>
      <c r="E155" s="83" t="str">
        <f>IF(SP_NORTE!D202="","*",SP_NORTE!D202)</f>
        <v>*</v>
      </c>
      <c r="F155" s="83" t="str">
        <f>IF(SP_NORTE!G202="","*",SP_NORTE!G202)</f>
        <v>*</v>
      </c>
      <c r="G155" s="83" t="str">
        <f>IF(SP_NORTE!L202="","*",SP_NORTE!L202)</f>
        <v>-</v>
      </c>
      <c r="H155" s="116" t="str">
        <f>IF(SP_NORTE!J202="","*",SP_NORTE!J202)</f>
        <v>*</v>
      </c>
      <c r="I155" s="113" t="str">
        <f>IF(SP_NORTE!N202="","*",SP_NORTE!N202)</f>
        <v>*</v>
      </c>
      <c r="J155" s="113" t="str">
        <f>IF(SP_NORTE!O202="","*",SP_NORTE!O202)</f>
        <v>*</v>
      </c>
      <c r="K155" s="83">
        <f>IF(SP_NORTE!AJ202="","*",SP_NORTE!AJ202)</f>
        <v>0</v>
      </c>
      <c r="L155" s="83" t="str">
        <f>IF(SP_NORTE!AL202="","*",SP_NORTE!AL202)</f>
        <v>-</v>
      </c>
      <c r="M155" s="83">
        <f>IF(SP_NORTE!AO202="","*",SP_NORTE!AO202)</f>
        <v>0</v>
      </c>
      <c r="N155" s="83" t="str">
        <f>IF(SP_NORTE!AL202="","*",SP_NORTE!AL202)</f>
        <v>-</v>
      </c>
      <c r="O155" s="110" t="str">
        <f>IF(SP_NORTE!BG202="","*",SP_NORTE!BG202)</f>
        <v>*</v>
      </c>
      <c r="P155" s="147" t="str">
        <f>IF($A$2=1,IF(SP_NORTE!BI202="","*",SP_NORTE!BI202),IF(SP_NORTE!BJ202="","*",SP_NORTE!BJ202))</f>
        <v>*</v>
      </c>
    </row>
    <row r="156" spans="1:16">
      <c r="A156" s="82" t="str">
        <f>IF(SP_NORTE!B203="","*",SP_NORTE!B203)</f>
        <v>*</v>
      </c>
      <c r="B156" s="83" t="str">
        <f>IF(SP_NORTE!W203="","*",SP_NORTE!W203)</f>
        <v>*</v>
      </c>
      <c r="C156" s="83" t="str">
        <f>IF(SP_NORTE!R203="","*",SP_NORTE!R203)</f>
        <v>-</v>
      </c>
      <c r="D156" s="83" t="str">
        <f>IF(SP_NORTE!S203="","*",SP_NORTE!S203)</f>
        <v>-</v>
      </c>
      <c r="E156" s="83" t="str">
        <f>IF(SP_NORTE!D203="","*",SP_NORTE!D203)</f>
        <v>*</v>
      </c>
      <c r="F156" s="83" t="str">
        <f>IF(SP_NORTE!G203="","*",SP_NORTE!G203)</f>
        <v>*</v>
      </c>
      <c r="G156" s="83" t="str">
        <f>IF(SP_NORTE!L203="","*",SP_NORTE!L203)</f>
        <v>-</v>
      </c>
      <c r="H156" s="116" t="str">
        <f>IF(SP_NORTE!J203="","*",SP_NORTE!J203)</f>
        <v>*</v>
      </c>
      <c r="I156" s="113" t="str">
        <f>IF(SP_NORTE!N203="","*",SP_NORTE!N203)</f>
        <v>*</v>
      </c>
      <c r="J156" s="113" t="str">
        <f>IF(SP_NORTE!O203="","*",SP_NORTE!O203)</f>
        <v>*</v>
      </c>
      <c r="K156" s="83">
        <f>IF(SP_NORTE!AJ203="","*",SP_NORTE!AJ203)</f>
        <v>0</v>
      </c>
      <c r="L156" s="83" t="str">
        <f>IF(SP_NORTE!AL203="","*",SP_NORTE!AL203)</f>
        <v>-</v>
      </c>
      <c r="M156" s="83">
        <f>IF(SP_NORTE!AO203="","*",SP_NORTE!AO203)</f>
        <v>0</v>
      </c>
      <c r="N156" s="83" t="str">
        <f>IF(SP_NORTE!AL203="","*",SP_NORTE!AL203)</f>
        <v>-</v>
      </c>
      <c r="O156" s="110" t="str">
        <f>IF(SP_NORTE!BG203="","*",SP_NORTE!BG203)</f>
        <v>*</v>
      </c>
      <c r="P156" s="147" t="str">
        <f>IF($A$2=1,IF(SP_NORTE!BI203="","*",SP_NORTE!BI203),IF(SP_NORTE!BJ203="","*",SP_NORTE!BJ203))</f>
        <v>*</v>
      </c>
    </row>
    <row r="157" spans="1:16">
      <c r="A157" s="82">
        <f>IF(SP_NORTE!B204="","*",SP_NORTE!B204)</f>
        <v>46068</v>
      </c>
      <c r="B157" s="83" t="str">
        <f>IF(SP_NORTE!W204="","*",SP_NORTE!W204)</f>
        <v>Oportunidade</v>
      </c>
      <c r="C157" s="83" t="str">
        <f>IF(SP_NORTE!R204="","*",SP_NORTE!R204)</f>
        <v>SP NORTE</v>
      </c>
      <c r="D157" s="83" t="str">
        <f>IF(SP_NORTE!S204="","*",SP_NORTE!S204)</f>
        <v>TMI-ZEB</v>
      </c>
      <c r="E157" s="83" t="str">
        <f>IF(SP_NORTE!D204="","*",SP_NORTE!D204)</f>
        <v>V87</v>
      </c>
      <c r="F157" s="83" t="str">
        <f>IF(SP_NORTE!G204="","*",SP_NORTE!G204)</f>
        <v>ZDP2</v>
      </c>
      <c r="G157" s="83" t="str">
        <f>IF(SP_NORTE!L204="","*",SP_NORTE!L204)</f>
        <v>ZGI-ZFN</v>
      </c>
      <c r="H157" s="116">
        <f>IF(SP_NORTE!J204="","*",SP_NORTE!J204)</f>
        <v>326.10000000000002</v>
      </c>
      <c r="I157" s="113">
        <f>IF(SP_NORTE!N204="","*",SP_NORTE!N204)</f>
        <v>0.375</v>
      </c>
      <c r="J157" s="113">
        <f>IF(SP_NORTE!O204="","*",SP_NORTE!O204)</f>
        <v>8.3333333333333329E-2</v>
      </c>
      <c r="K157" s="83" t="str">
        <f>IF(SP_NORTE!AJ204="","*",SP_NORTE!AJ204)</f>
        <v>ZDP2</v>
      </c>
      <c r="L157" s="83" t="str">
        <f>IF(SP_NORTE!AL204="","*",SP_NORTE!AL204)</f>
        <v>ZGI-ZFN</v>
      </c>
      <c r="M157" s="83">
        <f>IF(SP_NORTE!AO204="","*",SP_NORTE!AO204)</f>
        <v>326.10000000000002</v>
      </c>
      <c r="N157" s="83" t="str">
        <f>IF(SP_NORTE!AL204="","*",SP_NORTE!AL204)</f>
        <v>ZGI-ZFN</v>
      </c>
      <c r="O157" s="110" t="str">
        <f>IF(SP_NORTE!BG204="","*",SP_NORTE!BG204)</f>
        <v>*</v>
      </c>
      <c r="P157" s="147" t="str">
        <f>IF($A$2=1,IF(SP_NORTE!BI204="","*",SP_NORTE!BI204),IF(SP_NORTE!BJ204="","*",SP_NORTE!BJ204))</f>
        <v>*</v>
      </c>
    </row>
    <row r="158" spans="1:16">
      <c r="A158" s="82">
        <f>IF(SP_NORTE!B205="","*",SP_NORTE!B205)</f>
        <v>46068</v>
      </c>
      <c r="B158" s="83" t="str">
        <f>IF(SP_NORTE!W205="","*",SP_NORTE!W205)</f>
        <v>Oportunidade</v>
      </c>
      <c r="C158" s="83" t="str">
        <f>IF(SP_NORTE!R205="","*",SP_NORTE!R205)</f>
        <v>SP NORTE</v>
      </c>
      <c r="D158" s="83" t="str">
        <f>IF(SP_NORTE!S205="","*",SP_NORTE!S205)</f>
        <v>ZEB-ZCZ</v>
      </c>
      <c r="E158" s="83" t="str">
        <f>IF(SP_NORTE!D205="","*",SP_NORTE!D205)</f>
        <v>V88</v>
      </c>
      <c r="F158" s="83" t="str">
        <f>IF(SP_NORTE!G205="","*",SP_NORTE!G205)</f>
        <v>ZPN2</v>
      </c>
      <c r="G158" s="83" t="str">
        <f>IF(SP_NORTE!L205="","*",SP_NORTE!L205)</f>
        <v>ZCV-ZCT</v>
      </c>
      <c r="H158" s="116">
        <f>IF(SP_NORTE!J205="","*",SP_NORTE!J205)</f>
        <v>153.80000000000001</v>
      </c>
      <c r="I158" s="113">
        <f>IF(SP_NORTE!N205="","*",SP_NORTE!N205)</f>
        <v>0.375</v>
      </c>
      <c r="J158" s="113">
        <f>IF(SP_NORTE!O205="","*",SP_NORTE!O205)</f>
        <v>8.3333333333333329E-2</v>
      </c>
      <c r="K158" s="83" t="str">
        <f>IF(SP_NORTE!AJ205="","*",SP_NORTE!AJ205)</f>
        <v>ZPN2</v>
      </c>
      <c r="L158" s="83" t="str">
        <f>IF(SP_NORTE!AL205="","*",SP_NORTE!AL205)</f>
        <v>ZCV-ZCT</v>
      </c>
      <c r="M158" s="83">
        <f>IF(SP_NORTE!AO205="","*",SP_NORTE!AO205)</f>
        <v>153.80000000000001</v>
      </c>
      <c r="N158" s="83" t="str">
        <f>IF(SP_NORTE!AL205="","*",SP_NORTE!AL205)</f>
        <v>ZCV-ZCT</v>
      </c>
      <c r="O158" s="110" t="str">
        <f>IF(SP_NORTE!BG205="","*",SP_NORTE!BG205)</f>
        <v>*</v>
      </c>
      <c r="P158" s="147" t="str">
        <f>IF($A$2=1,IF(SP_NORTE!BI205="","*",SP_NORTE!BI205),IF(SP_NORTE!BJ205="","*",SP_NORTE!BJ205))</f>
        <v>*</v>
      </c>
    </row>
    <row r="159" spans="1:16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>
      <c r="A169" s="82">
        <f>IF(SP_NORTE!B221="","*",SP_NORTE!B221)</f>
        <v>46069</v>
      </c>
      <c r="B169" s="83" t="str">
        <f>IF(SP_NORTE!W221="","*",SP_NORTE!W221)</f>
        <v>*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2026-02-13T15:39:08Z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